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oy\OneDrive - Scottish Wildlife Trust(1)\Peatland Programme\06 Peatland Code\6.1 Publications\6.1.1 Peatland Code\6.1.1.2 Version 1.1\6.1.1.2.4 Emissions Calculator\"/>
    </mc:Choice>
  </mc:AlternateContent>
  <xr:revisionPtr revIDLastSave="12" documentId="11_38E7F3A5D52A711D0A31ADC385F0007364FB431E" xr6:coauthVersionLast="43" xr6:coauthVersionMax="43" xr10:uidLastSave="{CDD93334-9936-4AB8-9003-AF569C902C2F}"/>
  <bookViews>
    <workbookView xWindow="6300" yWindow="2280" windowWidth="18900" windowHeight="10995" firstSheet="1" activeTab="1" xr2:uid="{00000000-000D-0000-FFFF-FFFF00000000}"/>
  </bookViews>
  <sheets>
    <sheet name="Guidance" sheetId="20" r:id="rId1"/>
    <sheet name=" Emissions Calculator" sheetId="18" r:id="rId2"/>
    <sheet name="Emissions Lookup Table" sheetId="19" r:id="rId3"/>
  </sheets>
  <definedNames>
    <definedName name="_xlnm._FilterDatabase" localSheetId="2" hidden="1">'Emissions Lookup Table'!$A$3:$F$123</definedName>
    <definedName name="Area_of_each_si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8" l="1"/>
  <c r="AE6" i="18" l="1"/>
  <c r="AE16" i="18" s="1"/>
  <c r="AD6" i="18"/>
  <c r="AC6" i="18"/>
  <c r="AB6" i="18"/>
  <c r="AA6" i="18"/>
  <c r="Z6" i="18"/>
  <c r="Y6" i="18"/>
  <c r="Y7" i="18" s="1"/>
  <c r="X6" i="18"/>
  <c r="W6" i="18"/>
  <c r="W12" i="18" s="1"/>
  <c r="V6" i="18"/>
  <c r="V16" i="18" s="1"/>
  <c r="V7" i="18" l="1"/>
  <c r="V15" i="18"/>
  <c r="V24" i="18"/>
  <c r="V9" i="18"/>
  <c r="Y15" i="18"/>
  <c r="V21" i="18"/>
  <c r="V8" i="18"/>
  <c r="AC14" i="18"/>
  <c r="V10" i="18"/>
  <c r="V12" i="18"/>
  <c r="V17" i="18"/>
  <c r="V23" i="18"/>
  <c r="Y18" i="18"/>
  <c r="Y14" i="18"/>
  <c r="AC10" i="18"/>
  <c r="AC22" i="18"/>
  <c r="V20" i="18"/>
  <c r="V13" i="18"/>
  <c r="AC26" i="18"/>
  <c r="W25" i="18"/>
  <c r="Z14" i="18"/>
  <c r="Z13" i="18"/>
  <c r="AD9" i="18"/>
  <c r="V25" i="18"/>
  <c r="V19" i="18"/>
  <c r="V11" i="18"/>
  <c r="Y26" i="18"/>
  <c r="AC11" i="18"/>
  <c r="AA10" i="18"/>
  <c r="AA14" i="18"/>
  <c r="AA18" i="18"/>
  <c r="AA22" i="18"/>
  <c r="AA26" i="18"/>
  <c r="AA7" i="18"/>
  <c r="AA11" i="18"/>
  <c r="AA15" i="18"/>
  <c r="AA19" i="18"/>
  <c r="AA23" i="18"/>
  <c r="AA9" i="18"/>
  <c r="AA17" i="18"/>
  <c r="AA25" i="18"/>
  <c r="AA12" i="18"/>
  <c r="AA13" i="18"/>
  <c r="AA24" i="18"/>
  <c r="AA16" i="18"/>
  <c r="AB9" i="18"/>
  <c r="AB13" i="18"/>
  <c r="AB17" i="18"/>
  <c r="AB21" i="18"/>
  <c r="AB25" i="18"/>
  <c r="AB10" i="18"/>
  <c r="AB14" i="18"/>
  <c r="AB18" i="18"/>
  <c r="AB22" i="18"/>
  <c r="AB26" i="18"/>
  <c r="AB8" i="18"/>
  <c r="AB16" i="18"/>
  <c r="AB24" i="18"/>
  <c r="AB7" i="18"/>
  <c r="AB19" i="18"/>
  <c r="AB20" i="18"/>
  <c r="AB11" i="18"/>
  <c r="AB12" i="18"/>
  <c r="AB23" i="18"/>
  <c r="AA21" i="18"/>
  <c r="AE17" i="18"/>
  <c r="AA20" i="18"/>
  <c r="AA8" i="18"/>
  <c r="X9" i="18"/>
  <c r="X13" i="18"/>
  <c r="X17" i="18"/>
  <c r="X21" i="18"/>
  <c r="X25" i="18"/>
  <c r="X10" i="18"/>
  <c r="X14" i="18"/>
  <c r="X18" i="18"/>
  <c r="X22" i="18"/>
  <c r="X26" i="18"/>
  <c r="X12" i="18"/>
  <c r="X20" i="18"/>
  <c r="X11" i="18"/>
  <c r="X23" i="18"/>
  <c r="X24" i="18"/>
  <c r="X15" i="18"/>
  <c r="X16" i="18"/>
  <c r="X7" i="18"/>
  <c r="X8" i="18"/>
  <c r="AE10" i="18"/>
  <c r="AE14" i="18"/>
  <c r="AE18" i="18"/>
  <c r="AE22" i="18"/>
  <c r="AE26" i="18"/>
  <c r="AE7" i="18"/>
  <c r="AE11" i="18"/>
  <c r="AE15" i="18"/>
  <c r="AE19" i="18"/>
  <c r="AE23" i="18"/>
  <c r="AE13" i="18"/>
  <c r="AE21" i="18"/>
  <c r="AE8" i="18"/>
  <c r="AE9" i="18"/>
  <c r="AE20" i="18"/>
  <c r="AE12" i="18"/>
  <c r="AE24" i="18"/>
  <c r="AE25" i="18"/>
  <c r="W10" i="18"/>
  <c r="W14" i="18"/>
  <c r="W18" i="18"/>
  <c r="W22" i="18"/>
  <c r="W26" i="18"/>
  <c r="W7" i="18"/>
  <c r="W11" i="18"/>
  <c r="W15" i="18"/>
  <c r="W19" i="18"/>
  <c r="W23" i="18"/>
  <c r="W13" i="18"/>
  <c r="W21" i="18"/>
  <c r="W16" i="18"/>
  <c r="W17" i="18"/>
  <c r="W8" i="18"/>
  <c r="W9" i="18"/>
  <c r="W20" i="18"/>
  <c r="Z7" i="18"/>
  <c r="Z11" i="18"/>
  <c r="Z15" i="18"/>
  <c r="Z19" i="18"/>
  <c r="Z23" i="18"/>
  <c r="Z8" i="18"/>
  <c r="Z12" i="18"/>
  <c r="Z16" i="18"/>
  <c r="Z20" i="18"/>
  <c r="Z24" i="18"/>
  <c r="Z10" i="18"/>
  <c r="Z18" i="18"/>
  <c r="Z26" i="18"/>
  <c r="Z25" i="18"/>
  <c r="Z17" i="18"/>
  <c r="Z9" i="18"/>
  <c r="Z21" i="18"/>
  <c r="Z22" i="18"/>
  <c r="AD7" i="18"/>
  <c r="AD11" i="18"/>
  <c r="AD15" i="18"/>
  <c r="AD19" i="18"/>
  <c r="AD23" i="18"/>
  <c r="AD8" i="18"/>
  <c r="AD12" i="18"/>
  <c r="AD16" i="18"/>
  <c r="AD20" i="18"/>
  <c r="AD24" i="18"/>
  <c r="AD14" i="18"/>
  <c r="AD22" i="18"/>
  <c r="AD21" i="18"/>
  <c r="AD13" i="18"/>
  <c r="AD25" i="18"/>
  <c r="AD26" i="18"/>
  <c r="AD17" i="18"/>
  <c r="AD18" i="18"/>
  <c r="W24" i="18"/>
  <c r="X19" i="18"/>
  <c r="AB15" i="18"/>
  <c r="AD10" i="18"/>
  <c r="Y8" i="18"/>
  <c r="Y12" i="18"/>
  <c r="Y16" i="18"/>
  <c r="Y20" i="18"/>
  <c r="Y24" i="18"/>
  <c r="Y9" i="18"/>
  <c r="Y13" i="18"/>
  <c r="Y17" i="18"/>
  <c r="Y21" i="18"/>
  <c r="Y25" i="18"/>
  <c r="Y11" i="18"/>
  <c r="Y19" i="18"/>
  <c r="AC8" i="18"/>
  <c r="AC12" i="18"/>
  <c r="AC16" i="18"/>
  <c r="AC20" i="18"/>
  <c r="AC24" i="18"/>
  <c r="AC9" i="18"/>
  <c r="AC13" i="18"/>
  <c r="AC17" i="18"/>
  <c r="AC21" i="18"/>
  <c r="AC25" i="18"/>
  <c r="AC7" i="18"/>
  <c r="AC15" i="18"/>
  <c r="AC23" i="18"/>
  <c r="V26" i="18"/>
  <c r="V22" i="18"/>
  <c r="V18" i="18"/>
  <c r="V14" i="18"/>
  <c r="Y23" i="18"/>
  <c r="Y22" i="18"/>
  <c r="AC19" i="18"/>
  <c r="AC18" i="18"/>
  <c r="Y10" i="18"/>
  <c r="AF6" i="18"/>
  <c r="AI21" i="18" l="1"/>
  <c r="AJ21" i="18" s="1"/>
  <c r="AK21" i="18" s="1"/>
  <c r="AL21" i="18" s="1"/>
  <c r="AI22" i="18"/>
  <c r="AJ22" i="18" s="1"/>
  <c r="AK22" i="18" s="1"/>
  <c r="AL22" i="18" s="1"/>
  <c r="AI16" i="18"/>
  <c r="AJ16" i="18" s="1"/>
  <c r="AK16" i="18" s="1"/>
  <c r="AL16" i="18" s="1"/>
  <c r="AI10" i="18"/>
  <c r="AJ10" i="18" s="1"/>
  <c r="AK10" i="18" s="1"/>
  <c r="AL10" i="18" s="1"/>
  <c r="AI14" i="18"/>
  <c r="AJ14" i="18" s="1"/>
  <c r="AK14" i="18" s="1"/>
  <c r="AL14" i="18" s="1"/>
  <c r="AI11" i="18"/>
  <c r="AJ11" i="18" s="1"/>
  <c r="AK11" i="18" s="1"/>
  <c r="AL11" i="18" s="1"/>
  <c r="AI15" i="18"/>
  <c r="AJ15" i="18" s="1"/>
  <c r="AK15" i="18" s="1"/>
  <c r="AL15" i="18" s="1"/>
  <c r="AI26" i="18"/>
  <c r="AJ26" i="18" s="1"/>
  <c r="AK26" i="18" s="1"/>
  <c r="AL26" i="18" s="1"/>
  <c r="AI12" i="18"/>
  <c r="AJ12" i="18" s="1"/>
  <c r="AK12" i="18" s="1"/>
  <c r="AL12" i="18" s="1"/>
  <c r="AI18" i="18"/>
  <c r="AJ18" i="18" s="1"/>
  <c r="AK18" i="18" s="1"/>
  <c r="AL18" i="18" s="1"/>
  <c r="AI25" i="18"/>
  <c r="AJ25" i="18" s="1"/>
  <c r="AK25" i="18" s="1"/>
  <c r="AL25" i="18" s="1"/>
  <c r="AI7" i="18"/>
  <c r="AJ7" i="18" s="1"/>
  <c r="AK7" i="18" s="1"/>
  <c r="AL7" i="18" s="1"/>
  <c r="AI23" i="18"/>
  <c r="AJ23" i="18" s="1"/>
  <c r="AK23" i="18" s="1"/>
  <c r="AL23" i="18" s="1"/>
  <c r="AI24" i="18"/>
  <c r="AJ24" i="18" s="1"/>
  <c r="AK24" i="18" s="1"/>
  <c r="AL24" i="18" s="1"/>
  <c r="AI20" i="18"/>
  <c r="AJ20" i="18" s="1"/>
  <c r="AK20" i="18" s="1"/>
  <c r="AL20" i="18" s="1"/>
  <c r="AI19" i="18"/>
  <c r="AJ19" i="18" s="1"/>
  <c r="AK19" i="18" s="1"/>
  <c r="AL19" i="18" s="1"/>
  <c r="AI8" i="18"/>
  <c r="AJ8" i="18" s="1"/>
  <c r="AK8" i="18" s="1"/>
  <c r="AL8" i="18" s="1"/>
  <c r="AI17" i="18"/>
  <c r="AJ17" i="18" s="1"/>
  <c r="AK17" i="18" s="1"/>
  <c r="AL17" i="18" s="1"/>
  <c r="AI13" i="18"/>
  <c r="AJ13" i="18" s="1"/>
  <c r="AK13" i="18" s="1"/>
  <c r="AL13" i="18" s="1"/>
  <c r="AI9" i="18"/>
  <c r="AJ9" i="18" s="1"/>
  <c r="AK9" i="18" s="1"/>
  <c r="AL9" i="18" s="1"/>
  <c r="AM8" i="18" l="1"/>
  <c r="AM23" i="18"/>
  <c r="AM12" i="18"/>
  <c r="AM14" i="18"/>
  <c r="AM21" i="18"/>
  <c r="AM9" i="18"/>
  <c r="AM19" i="18"/>
  <c r="AM7" i="18"/>
  <c r="AM10" i="18"/>
  <c r="AM20" i="18"/>
  <c r="AM25" i="18"/>
  <c r="AM15" i="18"/>
  <c r="AM16" i="18"/>
  <c r="AM24" i="18"/>
  <c r="AM18" i="18"/>
  <c r="AM26" i="18"/>
  <c r="AM13" i="18"/>
  <c r="AM17" i="18"/>
  <c r="AM11" i="18"/>
  <c r="AM22" i="18"/>
</calcChain>
</file>

<file path=xl/sharedStrings.xml><?xml version="1.0" encoding="utf-8"?>
<sst xmlns="http://schemas.openxmlformats.org/spreadsheetml/2006/main" count="520" uniqueCount="89">
  <si>
    <t>Modified</t>
  </si>
  <si>
    <t>Near Natural</t>
  </si>
  <si>
    <t>Actively Eroding</t>
  </si>
  <si>
    <t>Cumulative Risk Buffer Contribution (tCO2e)</t>
  </si>
  <si>
    <t>Project Duration (yrs)</t>
  </si>
  <si>
    <t>Assessment Unit</t>
  </si>
  <si>
    <t>Post-Restoration Categories</t>
  </si>
  <si>
    <t>Area (ha)</t>
  </si>
  <si>
    <t>Total</t>
  </si>
  <si>
    <t>AU1</t>
  </si>
  <si>
    <t>AU2</t>
  </si>
  <si>
    <t>AU3</t>
  </si>
  <si>
    <t>AU4</t>
  </si>
  <si>
    <t>AU5</t>
  </si>
  <si>
    <t>AU6</t>
  </si>
  <si>
    <t>AU7</t>
  </si>
  <si>
    <t>AU8</t>
  </si>
  <si>
    <t>AU9</t>
  </si>
  <si>
    <t>AU10</t>
  </si>
  <si>
    <t>Pre-Restoration Categories (Baseline)</t>
  </si>
  <si>
    <t>Pre-Restoration Category (Baseline)</t>
  </si>
  <si>
    <t>Baseline Emission Factor</t>
  </si>
  <si>
    <t xml:space="preserve">Drained </t>
  </si>
  <si>
    <t>Drained: Re-Vegetated AE</t>
  </si>
  <si>
    <t xml:space="preserve">  0-5</t>
  </si>
  <si>
    <t xml:space="preserve">  5-10</t>
  </si>
  <si>
    <t xml:space="preserve"> 10-15</t>
  </si>
  <si>
    <t xml:space="preserve"> 15-20</t>
  </si>
  <si>
    <t xml:space="preserve"> 20-25</t>
  </si>
  <si>
    <t xml:space="preserve"> 25-30</t>
  </si>
  <si>
    <t xml:space="preserve"> 30-35</t>
  </si>
  <si>
    <t xml:space="preserve"> 35-40</t>
  </si>
  <si>
    <t xml:space="preserve"> 40-45</t>
  </si>
  <si>
    <t xml:space="preserve"> 45-50</t>
  </si>
  <si>
    <t xml:space="preserve"> 50-55</t>
  </si>
  <si>
    <t xml:space="preserve"> 55-60</t>
  </si>
  <si>
    <t xml:space="preserve"> 60-65</t>
  </si>
  <si>
    <t xml:space="preserve"> 65-70</t>
  </si>
  <si>
    <t xml:space="preserve"> 70-75</t>
  </si>
  <si>
    <t xml:space="preserve"> 75-80</t>
  </si>
  <si>
    <t xml:space="preserve"> 80-85</t>
  </si>
  <si>
    <t xml:space="preserve"> 85-90</t>
  </si>
  <si>
    <t xml:space="preserve"> 90-95</t>
  </si>
  <si>
    <t xml:space="preserve"> 95-100</t>
  </si>
  <si>
    <t>Actively Eroding: Flat Bare</t>
  </si>
  <si>
    <t>Cumulative Emissions Reduction (tCO2e/ha)</t>
  </si>
  <si>
    <t xml:space="preserve">Post-Restoration Condition Category </t>
  </si>
  <si>
    <t xml:space="preserve">Pre-Restoration (Baseline) Condition Category </t>
  </si>
  <si>
    <t>Drained: Artificial</t>
  </si>
  <si>
    <t>Drained: Re-vegetated AE</t>
  </si>
  <si>
    <t>Period (Year)</t>
  </si>
  <si>
    <t>Assessment Unit Cumulative Emission Reduction (tCO2e/ha) - from lookup tables</t>
  </si>
  <si>
    <t>Assessment Unit Emission Reduction (tCO2e) - Cumulative Emission Reduction (tCO2e/ha) x Area (ha)</t>
  </si>
  <si>
    <t>Total Net Area</t>
  </si>
  <si>
    <t>Table 1</t>
  </si>
  <si>
    <t>Table 2</t>
  </si>
  <si>
    <t>Table 3</t>
  </si>
  <si>
    <t>Table 4</t>
  </si>
  <si>
    <t>Table 5</t>
  </si>
  <si>
    <t>Actively Eroding: Hagg/Gully</t>
  </si>
  <si>
    <t>Drained: Hagg/Gully</t>
  </si>
  <si>
    <t>Post-Restoration Emissions (tCO2e/ha)</t>
  </si>
  <si>
    <t>Pre-Restoration Emissions (tCo2e/ha)</t>
  </si>
  <si>
    <t>Emissions Reduction less 10% model precision (tCO2e)</t>
  </si>
  <si>
    <t>Cumulative Claimable Emissions Reduction (tCO2e)</t>
  </si>
  <si>
    <t>Period             (Years)</t>
  </si>
  <si>
    <t>Net Emissions Reduction adjusted for Leakage (tCO2e)</t>
  </si>
  <si>
    <t>Cumulative Emissions Reduction over project duration (tCo2e)</t>
  </si>
  <si>
    <t>Gross Emissions Reduction (tCO2e)</t>
  </si>
  <si>
    <t>Step 1</t>
  </si>
  <si>
    <t>Leakage (tCO2e/yr)</t>
  </si>
  <si>
    <t>Step 2</t>
  </si>
  <si>
    <t>Step 3</t>
  </si>
  <si>
    <t>Pre-Restoration (Baseline) Condition Category</t>
  </si>
  <si>
    <t>Post-Restoration Condition Category</t>
  </si>
  <si>
    <t>Step 4</t>
  </si>
  <si>
    <t>Step 5</t>
  </si>
  <si>
    <t>Notes</t>
  </si>
  <si>
    <r>
      <t xml:space="preserve">Enter known values into </t>
    </r>
    <r>
      <rPr>
        <i/>
        <sz val="11"/>
        <color theme="1"/>
        <rFont val="Arial"/>
        <family val="2"/>
      </rPr>
      <t>Table 1</t>
    </r>
    <r>
      <rPr>
        <sz val="11"/>
        <color theme="1"/>
        <rFont val="Arial"/>
        <family val="2"/>
      </rPr>
      <t xml:space="preserve"> of the </t>
    </r>
    <r>
      <rPr>
        <i/>
        <sz val="11"/>
        <color theme="1"/>
        <rFont val="Arial"/>
        <family val="2"/>
      </rPr>
      <t>Emissions Calculator.</t>
    </r>
  </si>
  <si>
    <r>
      <t xml:space="preserve">For each Assessment Unit identified using the </t>
    </r>
    <r>
      <rPr>
        <i/>
        <sz val="11"/>
        <color theme="1"/>
        <rFont val="Arial"/>
        <family val="2"/>
      </rPr>
      <t>Peatland Code Field Protocol</t>
    </r>
    <r>
      <rPr>
        <sz val="11"/>
        <color theme="1"/>
        <rFont val="Arial"/>
        <family val="2"/>
      </rPr>
      <t xml:space="preserve"> enter the associated area in </t>
    </r>
    <r>
      <rPr>
        <i/>
        <sz val="11"/>
        <color theme="1"/>
        <rFont val="Arial"/>
        <family val="2"/>
      </rPr>
      <t>Table 2</t>
    </r>
    <r>
      <rPr>
        <sz val="11"/>
        <color theme="1"/>
        <rFont val="Arial"/>
        <family val="2"/>
      </rPr>
      <t xml:space="preserve"> of the </t>
    </r>
    <r>
      <rPr>
        <i/>
        <sz val="11"/>
        <color theme="1"/>
        <rFont val="Arial"/>
        <family val="2"/>
      </rPr>
      <t>Emissions Calculator</t>
    </r>
    <r>
      <rPr>
        <sz val="11"/>
        <color theme="1"/>
        <rFont val="Arial"/>
        <family val="2"/>
      </rPr>
      <t xml:space="preserve"> and select the applicable pre-restoration (baseline) condition category from the dropdown menu. </t>
    </r>
  </si>
  <si>
    <r>
      <t xml:space="preserve">Once values are entered in </t>
    </r>
    <r>
      <rPr>
        <i/>
        <sz val="11"/>
        <color theme="1"/>
        <rFont val="Arial"/>
        <family val="2"/>
      </rPr>
      <t>Table 3</t>
    </r>
    <r>
      <rPr>
        <sz val="11"/>
        <color theme="1"/>
        <rFont val="Arial"/>
        <family val="2"/>
      </rPr>
      <t xml:space="preserve"> for each assessment unit the cumulative net emissions reduction of the project, relative to the baseline and adjsuted for leakage, will be automatically calculated at 5 yearly intervals and divided into the proportion contributed to the Risk Buffer and the proportion claimable by the project. </t>
    </r>
    <r>
      <rPr>
        <i/>
        <sz val="11"/>
        <color theme="1"/>
        <rFont val="Arial"/>
        <family val="2"/>
      </rPr>
      <t>Table 5</t>
    </r>
    <r>
      <rPr>
        <sz val="11"/>
        <color theme="1"/>
        <rFont val="Arial"/>
        <family val="2"/>
      </rPr>
      <t xml:space="preserve"> can be adjusted for projects of different duration.</t>
    </r>
  </si>
  <si>
    <r>
      <t xml:space="preserve">Cut and past </t>
    </r>
    <r>
      <rPr>
        <i/>
        <sz val="11"/>
        <color theme="1"/>
        <rFont val="Arial"/>
        <family val="2"/>
      </rPr>
      <t>Table 2</t>
    </r>
    <r>
      <rPr>
        <sz val="11"/>
        <color theme="1"/>
        <rFont val="Arial"/>
        <family val="2"/>
      </rPr>
      <t xml:space="preserve"> and </t>
    </r>
    <r>
      <rPr>
        <i/>
        <sz val="11"/>
        <color theme="1"/>
        <rFont val="Arial"/>
        <family val="2"/>
      </rPr>
      <t>Table 5</t>
    </r>
    <r>
      <rPr>
        <sz val="11"/>
        <color theme="1"/>
        <rFont val="Arial"/>
        <family val="2"/>
      </rPr>
      <t xml:space="preserve"> into the applicable sections of the </t>
    </r>
    <r>
      <rPr>
        <i/>
        <sz val="11"/>
        <color theme="1"/>
        <rFont val="Arial"/>
        <family val="2"/>
      </rPr>
      <t>Project Design Document.</t>
    </r>
  </si>
  <si>
    <t>&gt;</t>
  </si>
  <si>
    <r>
      <t>For each assessment unit use the dropdown menu within the</t>
    </r>
    <r>
      <rPr>
        <i/>
        <sz val="11"/>
        <color theme="1"/>
        <rFont val="Arial"/>
        <family val="2"/>
      </rPr>
      <t xml:space="preserve"> Emissions Lookup Table</t>
    </r>
    <r>
      <rPr>
        <sz val="11"/>
        <color theme="1"/>
        <rFont val="Arial"/>
        <family val="2"/>
      </rPr>
      <t xml:space="preserve"> to select the applicable pre-restoration (baseline) condition category. This will generate the predicted post-restoration condition category and a cumulative gross emissions reduction over a range of project durations. Enter the predicted post-restoration condition category within </t>
    </r>
    <r>
      <rPr>
        <i/>
        <sz val="11"/>
        <color theme="1"/>
        <rFont val="Arial"/>
        <family val="2"/>
      </rPr>
      <t>Table 2</t>
    </r>
    <r>
      <rPr>
        <sz val="11"/>
        <color theme="1"/>
        <rFont val="Arial"/>
        <family val="2"/>
      </rPr>
      <t xml:space="preserve"> using the dropdown menu and copy and paste the cumulative emissions reduction column into </t>
    </r>
    <r>
      <rPr>
        <i/>
        <sz val="11"/>
        <color theme="1"/>
        <rFont val="Arial"/>
        <family val="2"/>
      </rPr>
      <t>Table 3</t>
    </r>
    <r>
      <rPr>
        <sz val="11"/>
        <color theme="1"/>
        <rFont val="Arial"/>
        <family val="2"/>
      </rPr>
      <t>.</t>
    </r>
  </si>
  <si>
    <r>
      <t xml:space="preserve">Emissions figures within the </t>
    </r>
    <r>
      <rPr>
        <i/>
        <sz val="11"/>
        <color theme="1"/>
        <rFont val="Arial"/>
        <family val="2"/>
      </rPr>
      <t>Emissions Lookup Table</t>
    </r>
    <r>
      <rPr>
        <sz val="11"/>
        <color theme="1"/>
        <rFont val="Arial"/>
        <family val="2"/>
      </rPr>
      <t xml:space="preserve"> have been adapted for the purposes of the Peatland Code v1.1 (March 2017) from </t>
    </r>
    <r>
      <rPr>
        <i/>
        <sz val="11"/>
        <color theme="1"/>
        <rFont val="Arial"/>
        <family val="2"/>
      </rPr>
      <t xml:space="preserve">Crichton Carbon Centre (2015) Annex 1 Field Protocol and Guidance, Developing Peatland Carbon Metrics and Financial Modelling to Inform the Pilot Phase UK Peatland Code’ Report to Defra for Project NR0165. </t>
    </r>
  </si>
  <si>
    <t>A 10% reduction is made to gross emissions reduction to ensure the model is conservative in it's predictions and as an acknowledgement of any emissions that would arise as a result of resotration activities.</t>
  </si>
  <si>
    <r>
      <t xml:space="preserve">Peatland Code Emissions Calculator Guidance </t>
    </r>
    <r>
      <rPr>
        <b/>
        <sz val="12"/>
        <color rgb="FFB49200"/>
        <rFont val="Arial"/>
        <family val="2"/>
      </rPr>
      <t>(Version 1.1, March 2017)</t>
    </r>
  </si>
  <si>
    <r>
      <t xml:space="preserve">Peatland Code Emissions Calculator </t>
    </r>
    <r>
      <rPr>
        <b/>
        <sz val="12"/>
        <color rgb="FFB49200"/>
        <rFont val="Arial"/>
        <family val="2"/>
      </rPr>
      <t>(Version 1.1, March 2017)</t>
    </r>
  </si>
  <si>
    <r>
      <t xml:space="preserve">Peatland Code Emissions Lookup Table </t>
    </r>
    <r>
      <rPr>
        <b/>
        <sz val="12"/>
        <color rgb="FFB49200"/>
        <rFont val="Arial"/>
        <family val="2"/>
      </rPr>
      <t>(Version 1.1, March 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</si>
</sst>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7A4D"/>
      <name val="Arial"/>
      <family val="2"/>
    </font>
    <font>
      <b/>
      <sz val="14"/>
      <color rgb="FFB49200"/>
      <name val="Arial"/>
      <family val="2"/>
    </font>
    <font>
      <b/>
      <sz val="11"/>
      <color rgb="FFB49200"/>
      <name val="Arial"/>
      <family val="2"/>
    </font>
    <font>
      <sz val="11"/>
      <color rgb="FFB49200"/>
      <name val="Arial"/>
      <family val="2"/>
    </font>
    <font>
      <b/>
      <sz val="14"/>
      <color rgb="FFB49200"/>
      <name val="Calibri"/>
      <family val="2"/>
      <scheme val="minor"/>
    </font>
    <font>
      <b/>
      <sz val="12"/>
      <color rgb="FF007A4D"/>
      <name val="Arial"/>
      <family val="2"/>
    </font>
    <font>
      <sz val="12"/>
      <color rgb="FF007A4D"/>
      <name val="Arial"/>
      <family val="2"/>
    </font>
    <font>
      <b/>
      <sz val="12"/>
      <color rgb="FFB49200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A4D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18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/>
    <xf numFmtId="0" fontId="1" fillId="3" borderId="0" xfId="0" applyFont="1" applyFill="1" applyAlignment="1">
      <alignment wrapText="1"/>
    </xf>
    <xf numFmtId="0" fontId="1" fillId="3" borderId="1" xfId="0" applyFont="1" applyFill="1" applyBorder="1" applyAlignment="1">
      <alignment wrapText="1"/>
    </xf>
    <xf numFmtId="0" fontId="0" fillId="0" borderId="0" xfId="0" applyFill="1" applyBorder="1"/>
    <xf numFmtId="2" fontId="1" fillId="0" borderId="0" xfId="0" applyNumberFormat="1" applyFont="1" applyFill="1" applyBorder="1"/>
    <xf numFmtId="2" fontId="1" fillId="0" borderId="0" xfId="0" applyNumberFormat="1" applyFont="1"/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Alignment="1">
      <alignment wrapText="1"/>
    </xf>
    <xf numFmtId="0" fontId="4" fillId="4" borderId="1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Alignment="1">
      <alignment horizontal="right"/>
    </xf>
    <xf numFmtId="0" fontId="1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top" wrapText="1"/>
    </xf>
    <xf numFmtId="2" fontId="1" fillId="5" borderId="1" xfId="0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right"/>
    </xf>
    <xf numFmtId="2" fontId="1" fillId="0" borderId="1" xfId="0" applyNumberFormat="1" applyFont="1" applyFill="1" applyBorder="1"/>
    <xf numFmtId="0" fontId="3" fillId="0" borderId="2" xfId="1" applyFont="1" applyFill="1" applyBorder="1" applyAlignment="1">
      <alignment horizontal="left"/>
    </xf>
    <xf numFmtId="2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9" fillId="4" borderId="0" xfId="0" applyFont="1" applyFill="1" applyAlignment="1">
      <alignment horizontal="left"/>
    </xf>
    <xf numFmtId="0" fontId="11" fillId="4" borderId="0" xfId="0" applyFont="1" applyFill="1" applyAlignment="1">
      <alignment horizontal="center"/>
    </xf>
    <xf numFmtId="2" fontId="11" fillId="4" borderId="0" xfId="0" applyNumberFormat="1" applyFont="1" applyFill="1" applyAlignment="1">
      <alignment horizontal="right"/>
    </xf>
    <xf numFmtId="2" fontId="7" fillId="4" borderId="0" xfId="0" applyNumberFormat="1" applyFont="1" applyFill="1" applyAlignment="1">
      <alignment horizontal="right"/>
    </xf>
    <xf numFmtId="2" fontId="6" fillId="4" borderId="0" xfId="0" applyNumberFormat="1" applyFont="1" applyFill="1"/>
    <xf numFmtId="0" fontId="0" fillId="4" borderId="0" xfId="0" applyFill="1"/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right"/>
    </xf>
    <xf numFmtId="2" fontId="1" fillId="4" borderId="0" xfId="0" applyNumberFormat="1" applyFont="1" applyFill="1"/>
    <xf numFmtId="0" fontId="0" fillId="4" borderId="0" xfId="0" applyFill="1" applyAlignment="1">
      <alignment wrapText="1"/>
    </xf>
    <xf numFmtId="0" fontId="0" fillId="4" borderId="0" xfId="0" applyFill="1" applyBorder="1"/>
    <xf numFmtId="0" fontId="1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right"/>
    </xf>
    <xf numFmtId="2" fontId="1" fillId="4" borderId="0" xfId="0" applyNumberFormat="1" applyFont="1" applyFill="1" applyBorder="1"/>
    <xf numFmtId="0" fontId="4" fillId="4" borderId="0" xfId="0" applyFont="1" applyFill="1" applyBorder="1"/>
    <xf numFmtId="0" fontId="4" fillId="4" borderId="0" xfId="0" applyFont="1" applyFill="1" applyAlignment="1">
      <alignment wrapText="1"/>
    </xf>
    <xf numFmtId="0" fontId="9" fillId="4" borderId="0" xfId="0" applyFont="1" applyFill="1"/>
    <xf numFmtId="0" fontId="12" fillId="4" borderId="0" xfId="0" applyFont="1" applyFill="1"/>
    <xf numFmtId="0" fontId="12" fillId="4" borderId="0" xfId="0" applyFont="1" applyFill="1" applyAlignment="1">
      <alignment horizontal="center"/>
    </xf>
    <xf numFmtId="0" fontId="12" fillId="4" borderId="0" xfId="0" applyFont="1" applyFill="1" applyBorder="1"/>
    <xf numFmtId="0" fontId="5" fillId="5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3" fillId="5" borderId="1" xfId="1" applyFont="1" applyFill="1" applyBorder="1" applyAlignment="1">
      <alignment horizontal="right"/>
    </xf>
    <xf numFmtId="0" fontId="5" fillId="5" borderId="9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wrapText="1"/>
    </xf>
    <xf numFmtId="0" fontId="3" fillId="5" borderId="2" xfId="1" applyFont="1" applyFill="1" applyBorder="1" applyAlignment="1">
      <alignment horizontal="right"/>
    </xf>
    <xf numFmtId="164" fontId="4" fillId="4" borderId="1" xfId="0" applyNumberFormat="1" applyFont="1" applyFill="1" applyBorder="1"/>
    <xf numFmtId="164" fontId="4" fillId="4" borderId="2" xfId="0" applyNumberFormat="1" applyFont="1" applyFill="1" applyBorder="1"/>
    <xf numFmtId="1" fontId="4" fillId="0" borderId="1" xfId="0" applyNumberFormat="1" applyFont="1" applyFill="1" applyBorder="1"/>
    <xf numFmtId="1" fontId="5" fillId="0" borderId="1" xfId="0" applyNumberFormat="1" applyFont="1" applyFill="1" applyBorder="1"/>
    <xf numFmtId="1" fontId="4" fillId="0" borderId="2" xfId="0" applyNumberFormat="1" applyFont="1" applyFill="1" applyBorder="1"/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center"/>
    </xf>
    <xf numFmtId="0" fontId="4" fillId="4" borderId="4" xfId="0" applyFont="1" applyFill="1" applyBorder="1"/>
    <xf numFmtId="164" fontId="4" fillId="4" borderId="4" xfId="0" applyNumberFormat="1" applyFont="1" applyFill="1" applyBorder="1"/>
    <xf numFmtId="1" fontId="4" fillId="4" borderId="4" xfId="0" applyNumberFormat="1" applyFont="1" applyFill="1" applyBorder="1"/>
    <xf numFmtId="164" fontId="4" fillId="4" borderId="0" xfId="0" applyNumberFormat="1" applyFont="1" applyFill="1" applyBorder="1"/>
    <xf numFmtId="1" fontId="4" fillId="4" borderId="0" xfId="0" applyNumberFormat="1" applyFont="1" applyFill="1" applyBorder="1"/>
    <xf numFmtId="0" fontId="5" fillId="4" borderId="0" xfId="0" applyFont="1" applyFill="1" applyBorder="1" applyAlignment="1">
      <alignment wrapText="1"/>
    </xf>
    <xf numFmtId="0" fontId="8" fillId="4" borderId="0" xfId="0" applyFont="1" applyFill="1"/>
    <xf numFmtId="0" fontId="13" fillId="4" borderId="0" xfId="0" applyFont="1" applyFill="1"/>
    <xf numFmtId="0" fontId="14" fillId="4" borderId="0" xfId="0" applyFont="1" applyFill="1"/>
    <xf numFmtId="0" fontId="13" fillId="4" borderId="0" xfId="0" applyFont="1" applyFill="1" applyAlignment="1">
      <alignment horizontal="left"/>
    </xf>
    <xf numFmtId="0" fontId="14" fillId="4" borderId="0" xfId="0" applyFont="1" applyFill="1" applyBorder="1"/>
    <xf numFmtId="0" fontId="14" fillId="0" borderId="0" xfId="0" applyFont="1"/>
    <xf numFmtId="0" fontId="7" fillId="4" borderId="0" xfId="0" applyFont="1" applyFill="1"/>
    <xf numFmtId="0" fontId="4" fillId="4" borderId="0" xfId="0" applyFont="1" applyFill="1" applyBorder="1" applyAlignment="1">
      <alignment wrapText="1"/>
    </xf>
    <xf numFmtId="0" fontId="9" fillId="4" borderId="0" xfId="0" applyFont="1" applyFill="1" applyAlignment="1">
      <alignment wrapText="1"/>
    </xf>
    <xf numFmtId="0" fontId="10" fillId="4" borderId="0" xfId="0" applyFont="1" applyFill="1"/>
    <xf numFmtId="0" fontId="8" fillId="4" borderId="0" xfId="0" applyFont="1" applyFill="1" applyAlignment="1">
      <alignment vertical="top"/>
    </xf>
    <xf numFmtId="0" fontId="7" fillId="4" borderId="0" xfId="0" applyFont="1" applyFill="1" applyAlignment="1">
      <alignment vertical="top" wrapText="1"/>
    </xf>
    <xf numFmtId="0" fontId="6" fillId="4" borderId="0" xfId="0" applyFont="1" applyFill="1"/>
    <xf numFmtId="0" fontId="6" fillId="4" borderId="0" xfId="0" applyFont="1" applyFill="1" applyAlignment="1">
      <alignment vertical="top"/>
    </xf>
    <xf numFmtId="0" fontId="7" fillId="4" borderId="0" xfId="0" applyFont="1" applyFill="1" applyAlignment="1">
      <alignment wrapText="1"/>
    </xf>
    <xf numFmtId="0" fontId="8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left" wrapText="1"/>
    </xf>
    <xf numFmtId="0" fontId="5" fillId="5" borderId="2" xfId="0" applyFont="1" applyFill="1" applyBorder="1" applyAlignment="1">
      <alignment wrapText="1"/>
    </xf>
    <xf numFmtId="0" fontId="5" fillId="5" borderId="10" xfId="0" applyFont="1" applyFill="1" applyBorder="1" applyAlignment="1">
      <alignment wrapText="1"/>
    </xf>
    <xf numFmtId="0" fontId="5" fillId="5" borderId="2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0" borderId="5" xfId="0" applyFont="1" applyFill="1" applyBorder="1" applyAlignment="1"/>
    <xf numFmtId="0" fontId="5" fillId="0" borderId="8" xfId="0" applyFont="1" applyFill="1" applyBorder="1" applyAlignment="1"/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0" fontId="5" fillId="5" borderId="1" xfId="0" applyFont="1" applyFill="1" applyBorder="1" applyAlignment="1"/>
    <xf numFmtId="0" fontId="4" fillId="5" borderId="1" xfId="0" applyFont="1" applyFill="1" applyBorder="1" applyAlignment="1"/>
    <xf numFmtId="0" fontId="5" fillId="5" borderId="11" xfId="0" applyFont="1" applyFill="1" applyBorder="1" applyAlignment="1"/>
    <xf numFmtId="0" fontId="5" fillId="5" borderId="10" xfId="0" applyFont="1" applyFill="1" applyBorder="1" applyAlignment="1"/>
    <xf numFmtId="0" fontId="5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wrapText="1"/>
    </xf>
    <xf numFmtId="0" fontId="5" fillId="5" borderId="11" xfId="0" applyFont="1" applyFill="1" applyBorder="1" applyAlignment="1">
      <alignment wrapText="1"/>
    </xf>
    <xf numFmtId="0" fontId="5" fillId="5" borderId="2" xfId="0" applyFont="1" applyFill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7A4D"/>
      <color rgb="FFB49200"/>
      <color rgb="FF333333"/>
      <color rgb="FF898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workbookViewId="0"/>
  </sheetViews>
  <sheetFormatPr defaultRowHeight="15" x14ac:dyDescent="0.25"/>
  <cols>
    <col min="1" max="1" width="9.140625" style="93" customWidth="1"/>
    <col min="2" max="2" width="4.7109375" style="87" customWidth="1"/>
    <col min="3" max="3" width="109.5703125" style="95" customWidth="1"/>
    <col min="4" max="16384" width="9.140625" style="87"/>
  </cols>
  <sheetData>
    <row r="1" spans="1:7" s="90" customFormat="1" ht="18" x14ac:dyDescent="0.25">
      <c r="A1" s="49" t="s">
        <v>86</v>
      </c>
      <c r="B1" s="49"/>
      <c r="C1" s="89"/>
      <c r="D1" s="49"/>
      <c r="E1" s="49"/>
      <c r="F1" s="49"/>
      <c r="G1" s="49"/>
    </row>
    <row r="3" spans="1:7" x14ac:dyDescent="0.2">
      <c r="A3" s="91" t="s">
        <v>69</v>
      </c>
      <c r="C3" s="92" t="s">
        <v>78</v>
      </c>
    </row>
    <row r="4" spans="1:7" x14ac:dyDescent="0.25">
      <c r="C4" s="92"/>
    </row>
    <row r="5" spans="1:7" ht="42.75" x14ac:dyDescent="0.2">
      <c r="A5" s="91" t="s">
        <v>71</v>
      </c>
      <c r="C5" s="92" t="s">
        <v>79</v>
      </c>
    </row>
    <row r="6" spans="1:7" x14ac:dyDescent="0.2">
      <c r="A6" s="94"/>
      <c r="C6" s="92"/>
    </row>
    <row r="7" spans="1:7" ht="71.25" x14ac:dyDescent="0.2">
      <c r="A7" s="91" t="s">
        <v>72</v>
      </c>
      <c r="C7" s="92" t="s">
        <v>83</v>
      </c>
    </row>
    <row r="8" spans="1:7" x14ac:dyDescent="0.2">
      <c r="A8" s="94"/>
      <c r="C8" s="92"/>
    </row>
    <row r="9" spans="1:7" ht="57" x14ac:dyDescent="0.2">
      <c r="A9" s="91" t="s">
        <v>75</v>
      </c>
      <c r="C9" s="92" t="s">
        <v>80</v>
      </c>
    </row>
    <row r="10" spans="1:7" x14ac:dyDescent="0.25">
      <c r="C10" s="92"/>
    </row>
    <row r="11" spans="1:7" x14ac:dyDescent="0.2">
      <c r="A11" s="91" t="s">
        <v>76</v>
      </c>
      <c r="C11" s="92" t="s">
        <v>81</v>
      </c>
    </row>
    <row r="18" spans="1:3" x14ac:dyDescent="0.25">
      <c r="A18" s="81" t="s">
        <v>77</v>
      </c>
    </row>
    <row r="19" spans="1:3" ht="49.5" customHeight="1" x14ac:dyDescent="0.2">
      <c r="A19" s="96" t="s">
        <v>82</v>
      </c>
      <c r="B19" s="97" t="s">
        <v>84</v>
      </c>
      <c r="C19" s="97"/>
    </row>
    <row r="20" spans="1:3" ht="30.75" customHeight="1" x14ac:dyDescent="0.2">
      <c r="A20" s="96" t="s">
        <v>82</v>
      </c>
      <c r="B20" s="97" t="s">
        <v>85</v>
      </c>
      <c r="C20" s="97"/>
    </row>
    <row r="21" spans="1:3" x14ac:dyDescent="0.25">
      <c r="B21" s="95"/>
    </row>
    <row r="22" spans="1:3" x14ac:dyDescent="0.25">
      <c r="B22" s="95"/>
    </row>
    <row r="23" spans="1:3" x14ac:dyDescent="0.25">
      <c r="B23" s="95"/>
    </row>
    <row r="24" spans="1:3" x14ac:dyDescent="0.25">
      <c r="B24" s="95"/>
    </row>
    <row r="25" spans="1:3" x14ac:dyDescent="0.25">
      <c r="B25" s="95"/>
    </row>
    <row r="26" spans="1:3" x14ac:dyDescent="0.25">
      <c r="B26" s="95"/>
    </row>
    <row r="27" spans="1:3" x14ac:dyDescent="0.25">
      <c r="B27" s="95"/>
    </row>
    <row r="28" spans="1:3" x14ac:dyDescent="0.25">
      <c r="B28" s="95"/>
    </row>
    <row r="29" spans="1:3" x14ac:dyDescent="0.25">
      <c r="B29" s="95"/>
    </row>
    <row r="30" spans="1:3" x14ac:dyDescent="0.25">
      <c r="B30" s="95"/>
    </row>
    <row r="31" spans="1:3" x14ac:dyDescent="0.25">
      <c r="B31" s="95"/>
    </row>
    <row r="32" spans="1:3" x14ac:dyDescent="0.25">
      <c r="B32" s="95"/>
    </row>
    <row r="33" spans="2:2" x14ac:dyDescent="0.25">
      <c r="B33" s="95"/>
    </row>
    <row r="34" spans="2:2" x14ac:dyDescent="0.25">
      <c r="B34" s="95"/>
    </row>
  </sheetData>
  <mergeCells count="2">
    <mergeCell ref="B19:C19"/>
    <mergeCell ref="B20:C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50"/>
  <sheetViews>
    <sheetView tabSelected="1" topLeftCell="AH1" workbookViewId="0">
      <selection activeCell="M30" sqref="M30"/>
    </sheetView>
  </sheetViews>
  <sheetFormatPr defaultRowHeight="15" x14ac:dyDescent="0.25"/>
  <cols>
    <col min="1" max="1" width="21.42578125" style="10" bestFit="1" customWidth="1"/>
    <col min="2" max="3" width="9.140625" style="10"/>
    <col min="4" max="4" width="18" style="11" customWidth="1"/>
    <col min="5" max="5" width="12.5703125" style="10" customWidth="1"/>
    <col min="6" max="6" width="28.85546875" style="10" customWidth="1"/>
    <col min="7" max="7" width="24.28515625" style="10" customWidth="1"/>
    <col min="8" max="34" width="9.140625" style="10"/>
    <col min="35" max="35" width="15" style="10" customWidth="1"/>
    <col min="36" max="36" width="19.28515625" style="10" customWidth="1"/>
    <col min="37" max="37" width="19.140625" style="10" customWidth="1"/>
    <col min="38" max="38" width="20.140625" style="10" customWidth="1"/>
    <col min="39" max="39" width="19.5703125" style="10" customWidth="1"/>
    <col min="40" max="40" width="9.140625" style="10"/>
    <col min="41" max="41" width="12.85546875" style="12" customWidth="1"/>
    <col min="42" max="16384" width="9.140625" style="10"/>
  </cols>
  <sheetData>
    <row r="1" spans="1:52" s="50" customFormat="1" ht="18.75" x14ac:dyDescent="0.3">
      <c r="A1" s="49" t="s">
        <v>87</v>
      </c>
      <c r="D1" s="51"/>
      <c r="AO1" s="52"/>
    </row>
    <row r="2" spans="1:52" x14ac:dyDescent="0.25">
      <c r="A2" s="70"/>
      <c r="B2" s="70"/>
      <c r="C2" s="70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47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</row>
    <row r="3" spans="1:52" s="86" customFormat="1" ht="15.75" x14ac:dyDescent="0.25">
      <c r="A3" s="82" t="s">
        <v>54</v>
      </c>
      <c r="B3" s="83"/>
      <c r="C3" s="83"/>
      <c r="D3" s="84" t="s">
        <v>55</v>
      </c>
      <c r="E3" s="83"/>
      <c r="F3" s="83"/>
      <c r="G3" s="83"/>
      <c r="H3" s="83"/>
      <c r="I3" s="82" t="s">
        <v>56</v>
      </c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2" t="s">
        <v>57</v>
      </c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2" t="s">
        <v>58</v>
      </c>
      <c r="AI3" s="83"/>
      <c r="AJ3" s="83"/>
      <c r="AK3" s="83"/>
      <c r="AL3" s="83"/>
      <c r="AM3" s="83"/>
      <c r="AN3" s="83"/>
      <c r="AO3" s="85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</row>
    <row r="4" spans="1:52" ht="15" customHeight="1" x14ac:dyDescent="0.25">
      <c r="A4" s="70"/>
      <c r="B4" s="70"/>
      <c r="C4" s="70"/>
      <c r="D4" s="70"/>
      <c r="E4" s="70"/>
      <c r="F4" s="70"/>
      <c r="G4" s="70"/>
      <c r="H4" s="70"/>
      <c r="I4" s="98" t="s">
        <v>50</v>
      </c>
      <c r="J4" s="110" t="s">
        <v>51</v>
      </c>
      <c r="K4" s="110"/>
      <c r="L4" s="110"/>
      <c r="M4" s="110"/>
      <c r="N4" s="110"/>
      <c r="O4" s="110"/>
      <c r="P4" s="110"/>
      <c r="Q4" s="110"/>
      <c r="R4" s="110"/>
      <c r="S4" s="110"/>
      <c r="T4" s="70"/>
      <c r="U4" s="98" t="s">
        <v>50</v>
      </c>
      <c r="V4" s="110" t="s">
        <v>52</v>
      </c>
      <c r="W4" s="110"/>
      <c r="X4" s="110"/>
      <c r="Y4" s="110"/>
      <c r="Z4" s="110"/>
      <c r="AA4" s="110"/>
      <c r="AB4" s="110"/>
      <c r="AC4" s="110"/>
      <c r="AD4" s="110"/>
      <c r="AE4" s="110"/>
      <c r="AF4" s="111"/>
      <c r="AG4" s="70"/>
      <c r="AH4" s="115" t="s">
        <v>67</v>
      </c>
      <c r="AI4" s="115"/>
      <c r="AJ4" s="115"/>
      <c r="AK4" s="115"/>
      <c r="AL4" s="115"/>
      <c r="AM4" s="115"/>
      <c r="AN4" s="70"/>
      <c r="AO4" s="8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</row>
    <row r="5" spans="1:52" s="13" customFormat="1" ht="30" x14ac:dyDescent="0.25">
      <c r="A5" s="88"/>
      <c r="B5" s="88"/>
      <c r="C5" s="48"/>
      <c r="D5" s="100" t="s">
        <v>5</v>
      </c>
      <c r="E5" s="98" t="s">
        <v>7</v>
      </c>
      <c r="F5" s="98" t="s">
        <v>47</v>
      </c>
      <c r="G5" s="98" t="s">
        <v>46</v>
      </c>
      <c r="H5" s="48"/>
      <c r="I5" s="112"/>
      <c r="J5" s="106" t="s">
        <v>9</v>
      </c>
      <c r="K5" s="106" t="s">
        <v>10</v>
      </c>
      <c r="L5" s="106" t="s">
        <v>11</v>
      </c>
      <c r="M5" s="106" t="s">
        <v>12</v>
      </c>
      <c r="N5" s="106" t="s">
        <v>13</v>
      </c>
      <c r="O5" s="106" t="s">
        <v>14</v>
      </c>
      <c r="P5" s="106" t="s">
        <v>15</v>
      </c>
      <c r="Q5" s="106" t="s">
        <v>16</v>
      </c>
      <c r="R5" s="106" t="s">
        <v>17</v>
      </c>
      <c r="S5" s="106" t="s">
        <v>18</v>
      </c>
      <c r="T5" s="48"/>
      <c r="U5" s="112"/>
      <c r="V5" s="61" t="s">
        <v>9</v>
      </c>
      <c r="W5" s="62" t="s">
        <v>10</v>
      </c>
      <c r="X5" s="62" t="s">
        <v>11</v>
      </c>
      <c r="Y5" s="62" t="s">
        <v>12</v>
      </c>
      <c r="Z5" s="62" t="s">
        <v>13</v>
      </c>
      <c r="AA5" s="62" t="s">
        <v>14</v>
      </c>
      <c r="AB5" s="62" t="s">
        <v>15</v>
      </c>
      <c r="AC5" s="62" t="s">
        <v>16</v>
      </c>
      <c r="AD5" s="62" t="s">
        <v>17</v>
      </c>
      <c r="AE5" s="62" t="s">
        <v>18</v>
      </c>
      <c r="AF5" s="63" t="s">
        <v>53</v>
      </c>
      <c r="AG5" s="48"/>
      <c r="AH5" s="116" t="s">
        <v>50</v>
      </c>
      <c r="AI5" s="108" t="s">
        <v>68</v>
      </c>
      <c r="AJ5" s="108" t="s">
        <v>63</v>
      </c>
      <c r="AK5" s="117" t="s">
        <v>66</v>
      </c>
      <c r="AL5" s="108" t="s">
        <v>3</v>
      </c>
      <c r="AM5" s="114" t="s">
        <v>64</v>
      </c>
      <c r="AN5" s="48"/>
      <c r="AO5" s="80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52" s="13" customFormat="1" x14ac:dyDescent="0.25">
      <c r="A6" s="53" t="s">
        <v>4</v>
      </c>
      <c r="B6" s="14"/>
      <c r="C6" s="48"/>
      <c r="D6" s="101"/>
      <c r="E6" s="99"/>
      <c r="F6" s="99"/>
      <c r="G6" s="99"/>
      <c r="H6" s="48"/>
      <c r="I6" s="113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48"/>
      <c r="U6" s="113"/>
      <c r="V6" s="61">
        <f>E7</f>
        <v>4.75</v>
      </c>
      <c r="W6" s="62">
        <f>E8</f>
        <v>1.86</v>
      </c>
      <c r="X6" s="62">
        <f>E9</f>
        <v>52.8</v>
      </c>
      <c r="Y6" s="62">
        <f>E10</f>
        <v>0</v>
      </c>
      <c r="Z6" s="62">
        <f>E11</f>
        <v>0</v>
      </c>
      <c r="AA6" s="62">
        <f>E12</f>
        <v>0</v>
      </c>
      <c r="AB6" s="62">
        <f>E13</f>
        <v>0</v>
      </c>
      <c r="AC6" s="62">
        <f>E14</f>
        <v>0</v>
      </c>
      <c r="AD6" s="62">
        <f>E15</f>
        <v>0</v>
      </c>
      <c r="AE6" s="62">
        <f>E16</f>
        <v>0</v>
      </c>
      <c r="AF6" s="63">
        <f>SUM(V6:AE6)</f>
        <v>59.41</v>
      </c>
      <c r="AG6" s="48"/>
      <c r="AH6" s="99"/>
      <c r="AI6" s="109"/>
      <c r="AJ6" s="109"/>
      <c r="AK6" s="109"/>
      <c r="AL6" s="109"/>
      <c r="AM6" s="114"/>
      <c r="AN6" s="48"/>
      <c r="AO6" s="80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</row>
    <row r="7" spans="1:52" x14ac:dyDescent="0.25">
      <c r="A7" s="53" t="s">
        <v>70</v>
      </c>
      <c r="B7" s="14"/>
      <c r="C7" s="70"/>
      <c r="D7" s="56" t="s">
        <v>9</v>
      </c>
      <c r="E7" s="29">
        <v>4.75</v>
      </c>
      <c r="F7" s="54" t="s">
        <v>44</v>
      </c>
      <c r="G7" s="54" t="s">
        <v>49</v>
      </c>
      <c r="H7" s="70"/>
      <c r="I7" s="60" t="s">
        <v>24</v>
      </c>
      <c r="J7" s="25">
        <v>96.5</v>
      </c>
      <c r="K7" s="25">
        <v>96.5</v>
      </c>
      <c r="L7" s="25">
        <v>10</v>
      </c>
      <c r="M7" s="14"/>
      <c r="N7" s="14"/>
      <c r="O7" s="14"/>
      <c r="P7" s="14"/>
      <c r="Q7" s="14"/>
      <c r="R7" s="14"/>
      <c r="S7" s="14"/>
      <c r="T7" s="70"/>
      <c r="U7" s="60" t="s">
        <v>24</v>
      </c>
      <c r="V7" s="65">
        <f t="shared" ref="V7:V26" si="0">V$6*J7</f>
        <v>458.375</v>
      </c>
      <c r="W7" s="65">
        <f t="shared" ref="W7:W26" si="1">W$6*K7</f>
        <v>179.49</v>
      </c>
      <c r="X7" s="65">
        <f t="shared" ref="X7:X26" si="2">X$6*L7</f>
        <v>528</v>
      </c>
      <c r="Y7" s="65">
        <f t="shared" ref="Y7:Y26" si="3">Y$6*M7</f>
        <v>0</v>
      </c>
      <c r="Z7" s="65">
        <f t="shared" ref="Z7:Z26" si="4">Z$6*N7</f>
        <v>0</v>
      </c>
      <c r="AA7" s="65">
        <f t="shared" ref="AA7:AA26" si="5">AA$6*O7</f>
        <v>0</v>
      </c>
      <c r="AB7" s="65">
        <f t="shared" ref="AB7:AB26" si="6">AB$6*P7</f>
        <v>0</v>
      </c>
      <c r="AC7" s="65">
        <f t="shared" ref="AC7:AC26" si="7">AC$6*Q7</f>
        <v>0</v>
      </c>
      <c r="AD7" s="65">
        <f t="shared" ref="AD7:AD26" si="8">AD$6*R7</f>
        <v>0</v>
      </c>
      <c r="AE7" s="65">
        <f t="shared" ref="AE7:AE26" si="9">AE$6*S7</f>
        <v>0</v>
      </c>
      <c r="AF7" s="70"/>
      <c r="AG7" s="70"/>
      <c r="AH7" s="60" t="s">
        <v>24</v>
      </c>
      <c r="AI7" s="67">
        <f t="shared" ref="AI7:AI26" si="10">SUM(V7:AE7)</f>
        <v>1165.865</v>
      </c>
      <c r="AJ7" s="67">
        <f>AI7*0.9</f>
        <v>1049.2785000000001</v>
      </c>
      <c r="AK7" s="67">
        <f t="shared" ref="AK7:AK26" si="11">AJ7-($B$7*5)</f>
        <v>1049.2785000000001</v>
      </c>
      <c r="AL7" s="67">
        <f>AK7*(15/100)</f>
        <v>157.39177500000002</v>
      </c>
      <c r="AM7" s="68">
        <f>AK7-AL7</f>
        <v>891.88672500000007</v>
      </c>
      <c r="AN7" s="70"/>
      <c r="AO7" s="47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</row>
    <row r="8" spans="1:52" x14ac:dyDescent="0.25">
      <c r="A8" s="47"/>
      <c r="B8" s="47"/>
      <c r="C8" s="70"/>
      <c r="D8" s="56" t="s">
        <v>10</v>
      </c>
      <c r="E8" s="29">
        <v>1.86</v>
      </c>
      <c r="F8" s="54" t="s">
        <v>59</v>
      </c>
      <c r="G8" s="54" t="s">
        <v>49</v>
      </c>
      <c r="H8" s="70"/>
      <c r="I8" s="60" t="s">
        <v>25</v>
      </c>
      <c r="J8" s="25">
        <v>193</v>
      </c>
      <c r="K8" s="25">
        <v>193</v>
      </c>
      <c r="L8" s="25">
        <v>20</v>
      </c>
      <c r="M8" s="14"/>
      <c r="N8" s="14"/>
      <c r="O8" s="14"/>
      <c r="P8" s="14"/>
      <c r="Q8" s="14"/>
      <c r="R8" s="14"/>
      <c r="S8" s="14"/>
      <c r="T8" s="70"/>
      <c r="U8" s="60" t="s">
        <v>25</v>
      </c>
      <c r="V8" s="65">
        <f t="shared" si="0"/>
        <v>916.75</v>
      </c>
      <c r="W8" s="65">
        <f t="shared" si="1"/>
        <v>358.98</v>
      </c>
      <c r="X8" s="65">
        <f t="shared" si="2"/>
        <v>1056</v>
      </c>
      <c r="Y8" s="65">
        <f t="shared" si="3"/>
        <v>0</v>
      </c>
      <c r="Z8" s="65">
        <f t="shared" si="4"/>
        <v>0</v>
      </c>
      <c r="AA8" s="65">
        <f t="shared" si="5"/>
        <v>0</v>
      </c>
      <c r="AB8" s="65">
        <f t="shared" si="6"/>
        <v>0</v>
      </c>
      <c r="AC8" s="65">
        <f t="shared" si="7"/>
        <v>0</v>
      </c>
      <c r="AD8" s="65">
        <f t="shared" si="8"/>
        <v>0</v>
      </c>
      <c r="AE8" s="65">
        <f t="shared" si="9"/>
        <v>0</v>
      </c>
      <c r="AF8" s="70"/>
      <c r="AG8" s="70"/>
      <c r="AH8" s="60" t="s">
        <v>25</v>
      </c>
      <c r="AI8" s="67">
        <f t="shared" si="10"/>
        <v>2331.73</v>
      </c>
      <c r="AJ8" s="67">
        <f t="shared" ref="AJ8:AJ26" si="12">AI8*0.9</f>
        <v>2098.5570000000002</v>
      </c>
      <c r="AK8" s="67">
        <f t="shared" si="11"/>
        <v>2098.5570000000002</v>
      </c>
      <c r="AL8" s="67">
        <f t="shared" ref="AL8:AL26" si="13">AK8*(15/100)</f>
        <v>314.78355000000005</v>
      </c>
      <c r="AM8" s="68">
        <f t="shared" ref="AM8:AM26" si="14">AK8-AL8</f>
        <v>1783.7734500000001</v>
      </c>
      <c r="AN8" s="70"/>
      <c r="AO8" s="47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</row>
    <row r="9" spans="1:52" x14ac:dyDescent="0.25">
      <c r="A9" s="70"/>
      <c r="B9" s="70"/>
      <c r="C9" s="70"/>
      <c r="D9" s="56" t="s">
        <v>11</v>
      </c>
      <c r="E9" s="29">
        <v>52.8</v>
      </c>
      <c r="F9" s="54" t="s">
        <v>48</v>
      </c>
      <c r="G9" s="54" t="s">
        <v>0</v>
      </c>
      <c r="H9" s="70"/>
      <c r="I9" s="60" t="s">
        <v>26</v>
      </c>
      <c r="J9" s="25">
        <v>289.5</v>
      </c>
      <c r="K9" s="25">
        <v>289.5</v>
      </c>
      <c r="L9" s="25">
        <v>30</v>
      </c>
      <c r="M9" s="14"/>
      <c r="N9" s="14"/>
      <c r="O9" s="14"/>
      <c r="P9" s="14"/>
      <c r="Q9" s="14"/>
      <c r="R9" s="14"/>
      <c r="S9" s="14"/>
      <c r="T9" s="70"/>
      <c r="U9" s="60" t="s">
        <v>26</v>
      </c>
      <c r="V9" s="65">
        <f t="shared" si="0"/>
        <v>1375.125</v>
      </c>
      <c r="W9" s="65">
        <f t="shared" si="1"/>
        <v>538.47</v>
      </c>
      <c r="X9" s="65">
        <f t="shared" si="2"/>
        <v>1584</v>
      </c>
      <c r="Y9" s="65">
        <f t="shared" si="3"/>
        <v>0</v>
      </c>
      <c r="Z9" s="65">
        <f t="shared" si="4"/>
        <v>0</v>
      </c>
      <c r="AA9" s="65">
        <f t="shared" si="5"/>
        <v>0</v>
      </c>
      <c r="AB9" s="65">
        <f t="shared" si="6"/>
        <v>0</v>
      </c>
      <c r="AC9" s="65">
        <f t="shared" si="7"/>
        <v>0</v>
      </c>
      <c r="AD9" s="65">
        <f t="shared" si="8"/>
        <v>0</v>
      </c>
      <c r="AE9" s="65">
        <f t="shared" si="9"/>
        <v>0</v>
      </c>
      <c r="AF9" s="70"/>
      <c r="AG9" s="70"/>
      <c r="AH9" s="60" t="s">
        <v>26</v>
      </c>
      <c r="AI9" s="67">
        <f t="shared" si="10"/>
        <v>3497.5950000000003</v>
      </c>
      <c r="AJ9" s="67">
        <f t="shared" si="12"/>
        <v>3147.8355000000001</v>
      </c>
      <c r="AK9" s="67">
        <f t="shared" si="11"/>
        <v>3147.8355000000001</v>
      </c>
      <c r="AL9" s="67">
        <f t="shared" si="13"/>
        <v>472.17532499999999</v>
      </c>
      <c r="AM9" s="68">
        <f t="shared" si="14"/>
        <v>2675.660175</v>
      </c>
      <c r="AN9" s="70"/>
      <c r="AO9" s="47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</row>
    <row r="10" spans="1:52" x14ac:dyDescent="0.25">
      <c r="A10" s="70"/>
      <c r="B10" s="70"/>
      <c r="C10" s="70"/>
      <c r="D10" s="56" t="s">
        <v>12</v>
      </c>
      <c r="E10" s="29"/>
      <c r="F10" s="54"/>
      <c r="G10" s="54"/>
      <c r="H10" s="70"/>
      <c r="I10" s="60" t="s">
        <v>27</v>
      </c>
      <c r="J10" s="25">
        <v>386</v>
      </c>
      <c r="K10" s="25">
        <v>386</v>
      </c>
      <c r="L10" s="25">
        <v>40</v>
      </c>
      <c r="M10" s="14"/>
      <c r="N10" s="14"/>
      <c r="O10" s="14"/>
      <c r="P10" s="14"/>
      <c r="Q10" s="14"/>
      <c r="R10" s="14"/>
      <c r="S10" s="14"/>
      <c r="T10" s="70"/>
      <c r="U10" s="60" t="s">
        <v>27</v>
      </c>
      <c r="V10" s="65">
        <f t="shared" si="0"/>
        <v>1833.5</v>
      </c>
      <c r="W10" s="65">
        <f t="shared" si="1"/>
        <v>717.96</v>
      </c>
      <c r="X10" s="65">
        <f t="shared" si="2"/>
        <v>2112</v>
      </c>
      <c r="Y10" s="65">
        <f t="shared" si="3"/>
        <v>0</v>
      </c>
      <c r="Z10" s="65">
        <f t="shared" si="4"/>
        <v>0</v>
      </c>
      <c r="AA10" s="65">
        <f t="shared" si="5"/>
        <v>0</v>
      </c>
      <c r="AB10" s="65">
        <f t="shared" si="6"/>
        <v>0</v>
      </c>
      <c r="AC10" s="65">
        <f t="shared" si="7"/>
        <v>0</v>
      </c>
      <c r="AD10" s="65">
        <f t="shared" si="8"/>
        <v>0</v>
      </c>
      <c r="AE10" s="65">
        <f t="shared" si="9"/>
        <v>0</v>
      </c>
      <c r="AF10" s="70"/>
      <c r="AG10" s="70"/>
      <c r="AH10" s="60" t="s">
        <v>27</v>
      </c>
      <c r="AI10" s="67">
        <f t="shared" si="10"/>
        <v>4663.46</v>
      </c>
      <c r="AJ10" s="67">
        <f t="shared" si="12"/>
        <v>4197.1140000000005</v>
      </c>
      <c r="AK10" s="67">
        <f t="shared" si="11"/>
        <v>4197.1140000000005</v>
      </c>
      <c r="AL10" s="67">
        <f t="shared" si="13"/>
        <v>629.5671000000001</v>
      </c>
      <c r="AM10" s="68">
        <f t="shared" si="14"/>
        <v>3567.5469000000003</v>
      </c>
      <c r="AN10" s="70"/>
      <c r="AO10" s="47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</row>
    <row r="11" spans="1:52" x14ac:dyDescent="0.25">
      <c r="A11" s="70"/>
      <c r="B11" s="70"/>
      <c r="C11" s="70"/>
      <c r="D11" s="56" t="s">
        <v>13</v>
      </c>
      <c r="E11" s="29"/>
      <c r="F11" s="54"/>
      <c r="G11" s="54"/>
      <c r="H11" s="70"/>
      <c r="I11" s="60" t="s">
        <v>28</v>
      </c>
      <c r="J11" s="25">
        <v>482.5</v>
      </c>
      <c r="K11" s="25">
        <v>482.5</v>
      </c>
      <c r="L11" s="25">
        <v>50</v>
      </c>
      <c r="M11" s="14"/>
      <c r="N11" s="14"/>
      <c r="O11" s="14"/>
      <c r="P11" s="14"/>
      <c r="Q11" s="14"/>
      <c r="R11" s="14"/>
      <c r="S11" s="14"/>
      <c r="T11" s="70"/>
      <c r="U11" s="60" t="s">
        <v>28</v>
      </c>
      <c r="V11" s="65">
        <f t="shared" si="0"/>
        <v>2291.875</v>
      </c>
      <c r="W11" s="65">
        <f t="shared" si="1"/>
        <v>897.45</v>
      </c>
      <c r="X11" s="65">
        <f t="shared" si="2"/>
        <v>2640</v>
      </c>
      <c r="Y11" s="65">
        <f t="shared" si="3"/>
        <v>0</v>
      </c>
      <c r="Z11" s="65">
        <f t="shared" si="4"/>
        <v>0</v>
      </c>
      <c r="AA11" s="65">
        <f t="shared" si="5"/>
        <v>0</v>
      </c>
      <c r="AB11" s="65">
        <f t="shared" si="6"/>
        <v>0</v>
      </c>
      <c r="AC11" s="65">
        <f t="shared" si="7"/>
        <v>0</v>
      </c>
      <c r="AD11" s="65">
        <f t="shared" si="8"/>
        <v>0</v>
      </c>
      <c r="AE11" s="65">
        <f t="shared" si="9"/>
        <v>0</v>
      </c>
      <c r="AF11" s="70"/>
      <c r="AG11" s="70"/>
      <c r="AH11" s="60" t="s">
        <v>28</v>
      </c>
      <c r="AI11" s="67">
        <f t="shared" si="10"/>
        <v>5829.3249999999998</v>
      </c>
      <c r="AJ11" s="67">
        <f t="shared" si="12"/>
        <v>5246.3924999999999</v>
      </c>
      <c r="AK11" s="67">
        <f t="shared" si="11"/>
        <v>5246.3924999999999</v>
      </c>
      <c r="AL11" s="67">
        <f t="shared" si="13"/>
        <v>786.95887499999992</v>
      </c>
      <c r="AM11" s="68">
        <f t="shared" si="14"/>
        <v>4459.4336249999997</v>
      </c>
      <c r="AN11" s="70"/>
      <c r="AO11" s="47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</row>
    <row r="12" spans="1:52" x14ac:dyDescent="0.25">
      <c r="A12" s="70"/>
      <c r="B12" s="70"/>
      <c r="C12" s="70"/>
      <c r="D12" s="56" t="s">
        <v>14</v>
      </c>
      <c r="E12" s="29"/>
      <c r="F12" s="54"/>
      <c r="G12" s="54"/>
      <c r="H12" s="70"/>
      <c r="I12" s="60" t="s">
        <v>29</v>
      </c>
      <c r="J12" s="25">
        <v>579</v>
      </c>
      <c r="K12" s="25">
        <v>579</v>
      </c>
      <c r="L12" s="25">
        <v>60</v>
      </c>
      <c r="M12" s="14"/>
      <c r="N12" s="14"/>
      <c r="O12" s="14"/>
      <c r="P12" s="14"/>
      <c r="Q12" s="14"/>
      <c r="R12" s="14"/>
      <c r="S12" s="14"/>
      <c r="T12" s="70"/>
      <c r="U12" s="60" t="s">
        <v>29</v>
      </c>
      <c r="V12" s="65">
        <f t="shared" si="0"/>
        <v>2750.25</v>
      </c>
      <c r="W12" s="65">
        <f t="shared" si="1"/>
        <v>1076.94</v>
      </c>
      <c r="X12" s="65">
        <f t="shared" si="2"/>
        <v>3168</v>
      </c>
      <c r="Y12" s="65">
        <f t="shared" si="3"/>
        <v>0</v>
      </c>
      <c r="Z12" s="65">
        <f t="shared" si="4"/>
        <v>0</v>
      </c>
      <c r="AA12" s="65">
        <f t="shared" si="5"/>
        <v>0</v>
      </c>
      <c r="AB12" s="65">
        <f t="shared" si="6"/>
        <v>0</v>
      </c>
      <c r="AC12" s="65">
        <f t="shared" si="7"/>
        <v>0</v>
      </c>
      <c r="AD12" s="65">
        <f t="shared" si="8"/>
        <v>0</v>
      </c>
      <c r="AE12" s="65">
        <f t="shared" si="9"/>
        <v>0</v>
      </c>
      <c r="AF12" s="70"/>
      <c r="AG12" s="70"/>
      <c r="AH12" s="60" t="s">
        <v>29</v>
      </c>
      <c r="AI12" s="67">
        <f t="shared" si="10"/>
        <v>6995.1900000000005</v>
      </c>
      <c r="AJ12" s="67">
        <f t="shared" si="12"/>
        <v>6295.6710000000003</v>
      </c>
      <c r="AK12" s="67">
        <f t="shared" si="11"/>
        <v>6295.6710000000003</v>
      </c>
      <c r="AL12" s="67">
        <f t="shared" si="13"/>
        <v>944.35064999999997</v>
      </c>
      <c r="AM12" s="68">
        <f t="shared" si="14"/>
        <v>5351.32035</v>
      </c>
      <c r="AN12" s="70"/>
      <c r="AO12" s="47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</row>
    <row r="13" spans="1:52" x14ac:dyDescent="0.25">
      <c r="A13" s="70"/>
      <c r="B13" s="70"/>
      <c r="C13" s="70"/>
      <c r="D13" s="56" t="s">
        <v>15</v>
      </c>
      <c r="E13" s="29"/>
      <c r="F13" s="54"/>
      <c r="G13" s="54"/>
      <c r="H13" s="70"/>
      <c r="I13" s="60" t="s">
        <v>30</v>
      </c>
      <c r="J13" s="25">
        <v>675.5</v>
      </c>
      <c r="K13" s="25">
        <v>675.5</v>
      </c>
      <c r="L13" s="25">
        <v>70</v>
      </c>
      <c r="M13" s="14"/>
      <c r="N13" s="14"/>
      <c r="O13" s="14"/>
      <c r="P13" s="14"/>
      <c r="Q13" s="14"/>
      <c r="R13" s="14"/>
      <c r="S13" s="14"/>
      <c r="T13" s="70"/>
      <c r="U13" s="60" t="s">
        <v>30</v>
      </c>
      <c r="V13" s="65">
        <f t="shared" si="0"/>
        <v>3208.625</v>
      </c>
      <c r="W13" s="65">
        <f t="shared" si="1"/>
        <v>1256.43</v>
      </c>
      <c r="X13" s="65">
        <f t="shared" si="2"/>
        <v>3696</v>
      </c>
      <c r="Y13" s="65">
        <f t="shared" si="3"/>
        <v>0</v>
      </c>
      <c r="Z13" s="65">
        <f t="shared" si="4"/>
        <v>0</v>
      </c>
      <c r="AA13" s="65">
        <f t="shared" si="5"/>
        <v>0</v>
      </c>
      <c r="AB13" s="65">
        <f t="shared" si="6"/>
        <v>0</v>
      </c>
      <c r="AC13" s="65">
        <f t="shared" si="7"/>
        <v>0</v>
      </c>
      <c r="AD13" s="65">
        <f t="shared" si="8"/>
        <v>0</v>
      </c>
      <c r="AE13" s="65">
        <f t="shared" si="9"/>
        <v>0</v>
      </c>
      <c r="AF13" s="70"/>
      <c r="AG13" s="70"/>
      <c r="AH13" s="60" t="s">
        <v>30</v>
      </c>
      <c r="AI13" s="67">
        <f t="shared" si="10"/>
        <v>8161.0550000000003</v>
      </c>
      <c r="AJ13" s="67">
        <f t="shared" si="12"/>
        <v>7344.9495000000006</v>
      </c>
      <c r="AK13" s="67">
        <f t="shared" si="11"/>
        <v>7344.9495000000006</v>
      </c>
      <c r="AL13" s="67">
        <f t="shared" si="13"/>
        <v>1101.7424250000001</v>
      </c>
      <c r="AM13" s="68">
        <f t="shared" si="14"/>
        <v>6243.2070750000003</v>
      </c>
      <c r="AN13" s="70"/>
      <c r="AO13" s="47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</row>
    <row r="14" spans="1:52" x14ac:dyDescent="0.25">
      <c r="A14" s="70"/>
      <c r="B14" s="70"/>
      <c r="C14" s="70"/>
      <c r="D14" s="56" t="s">
        <v>16</v>
      </c>
      <c r="E14" s="29"/>
      <c r="F14" s="54"/>
      <c r="G14" s="54"/>
      <c r="H14" s="70"/>
      <c r="I14" s="60" t="s">
        <v>31</v>
      </c>
      <c r="J14" s="25">
        <v>772</v>
      </c>
      <c r="K14" s="25">
        <v>772</v>
      </c>
      <c r="L14" s="25">
        <v>80</v>
      </c>
      <c r="M14" s="14"/>
      <c r="N14" s="14"/>
      <c r="O14" s="14"/>
      <c r="P14" s="14"/>
      <c r="Q14" s="14"/>
      <c r="R14" s="14"/>
      <c r="S14" s="14"/>
      <c r="T14" s="70"/>
      <c r="U14" s="60" t="s">
        <v>31</v>
      </c>
      <c r="V14" s="65">
        <f t="shared" si="0"/>
        <v>3667</v>
      </c>
      <c r="W14" s="65">
        <f t="shared" si="1"/>
        <v>1435.92</v>
      </c>
      <c r="X14" s="65">
        <f t="shared" si="2"/>
        <v>4224</v>
      </c>
      <c r="Y14" s="65">
        <f t="shared" si="3"/>
        <v>0</v>
      </c>
      <c r="Z14" s="65">
        <f t="shared" si="4"/>
        <v>0</v>
      </c>
      <c r="AA14" s="65">
        <f t="shared" si="5"/>
        <v>0</v>
      </c>
      <c r="AB14" s="65">
        <f t="shared" si="6"/>
        <v>0</v>
      </c>
      <c r="AC14" s="65">
        <f t="shared" si="7"/>
        <v>0</v>
      </c>
      <c r="AD14" s="65">
        <f t="shared" si="8"/>
        <v>0</v>
      </c>
      <c r="AE14" s="65">
        <f t="shared" si="9"/>
        <v>0</v>
      </c>
      <c r="AF14" s="70"/>
      <c r="AG14" s="70"/>
      <c r="AH14" s="60" t="s">
        <v>31</v>
      </c>
      <c r="AI14" s="67">
        <f t="shared" si="10"/>
        <v>9326.92</v>
      </c>
      <c r="AJ14" s="67">
        <f t="shared" si="12"/>
        <v>8394.228000000001</v>
      </c>
      <c r="AK14" s="67">
        <f t="shared" si="11"/>
        <v>8394.228000000001</v>
      </c>
      <c r="AL14" s="67">
        <f t="shared" si="13"/>
        <v>1259.1342000000002</v>
      </c>
      <c r="AM14" s="68">
        <f t="shared" si="14"/>
        <v>7135.0938000000006</v>
      </c>
      <c r="AN14" s="70"/>
      <c r="AO14" s="47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</row>
    <row r="15" spans="1:52" x14ac:dyDescent="0.25">
      <c r="A15" s="70"/>
      <c r="B15" s="70"/>
      <c r="C15" s="70"/>
      <c r="D15" s="56" t="s">
        <v>17</v>
      </c>
      <c r="E15" s="29"/>
      <c r="F15" s="54"/>
      <c r="G15" s="54"/>
      <c r="H15" s="70"/>
      <c r="I15" s="60" t="s">
        <v>32</v>
      </c>
      <c r="J15" s="25">
        <v>868.5</v>
      </c>
      <c r="K15" s="25">
        <v>868.5</v>
      </c>
      <c r="L15" s="25">
        <v>90</v>
      </c>
      <c r="M15" s="14"/>
      <c r="N15" s="14"/>
      <c r="O15" s="14"/>
      <c r="P15" s="14"/>
      <c r="Q15" s="14"/>
      <c r="R15" s="14"/>
      <c r="S15" s="14"/>
      <c r="T15" s="70"/>
      <c r="U15" s="60" t="s">
        <v>32</v>
      </c>
      <c r="V15" s="65">
        <f t="shared" si="0"/>
        <v>4125.375</v>
      </c>
      <c r="W15" s="65">
        <f t="shared" si="1"/>
        <v>1615.41</v>
      </c>
      <c r="X15" s="65">
        <f t="shared" si="2"/>
        <v>4752</v>
      </c>
      <c r="Y15" s="65">
        <f t="shared" si="3"/>
        <v>0</v>
      </c>
      <c r="Z15" s="65">
        <f t="shared" si="4"/>
        <v>0</v>
      </c>
      <c r="AA15" s="65">
        <f t="shared" si="5"/>
        <v>0</v>
      </c>
      <c r="AB15" s="65">
        <f t="shared" si="6"/>
        <v>0</v>
      </c>
      <c r="AC15" s="65">
        <f t="shared" si="7"/>
        <v>0</v>
      </c>
      <c r="AD15" s="65">
        <f t="shared" si="8"/>
        <v>0</v>
      </c>
      <c r="AE15" s="65">
        <f t="shared" si="9"/>
        <v>0</v>
      </c>
      <c r="AF15" s="70"/>
      <c r="AG15" s="70"/>
      <c r="AH15" s="60" t="s">
        <v>32</v>
      </c>
      <c r="AI15" s="67">
        <f t="shared" si="10"/>
        <v>10492.785</v>
      </c>
      <c r="AJ15" s="67">
        <f t="shared" si="12"/>
        <v>9443.5064999999995</v>
      </c>
      <c r="AK15" s="67">
        <f t="shared" si="11"/>
        <v>9443.5064999999995</v>
      </c>
      <c r="AL15" s="67">
        <f t="shared" si="13"/>
        <v>1416.5259749999998</v>
      </c>
      <c r="AM15" s="68">
        <f t="shared" si="14"/>
        <v>8026.9805249999999</v>
      </c>
      <c r="AN15" s="70"/>
      <c r="AO15" s="47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</row>
    <row r="16" spans="1:52" x14ac:dyDescent="0.25">
      <c r="A16" s="70"/>
      <c r="B16" s="70"/>
      <c r="C16" s="70"/>
      <c r="D16" s="57" t="s">
        <v>18</v>
      </c>
      <c r="E16" s="30"/>
      <c r="F16" s="54"/>
      <c r="G16" s="55"/>
      <c r="H16" s="70"/>
      <c r="I16" s="60" t="s">
        <v>33</v>
      </c>
      <c r="J16" s="25">
        <v>965</v>
      </c>
      <c r="K16" s="25">
        <v>965</v>
      </c>
      <c r="L16" s="25">
        <v>100</v>
      </c>
      <c r="M16" s="14"/>
      <c r="N16" s="14"/>
      <c r="O16" s="14"/>
      <c r="P16" s="14"/>
      <c r="Q16" s="14"/>
      <c r="R16" s="14"/>
      <c r="S16" s="14"/>
      <c r="T16" s="70"/>
      <c r="U16" s="60" t="s">
        <v>33</v>
      </c>
      <c r="V16" s="65">
        <f t="shared" si="0"/>
        <v>4583.75</v>
      </c>
      <c r="W16" s="65">
        <f t="shared" si="1"/>
        <v>1794.9</v>
      </c>
      <c r="X16" s="65">
        <f t="shared" si="2"/>
        <v>5280</v>
      </c>
      <c r="Y16" s="65">
        <f t="shared" si="3"/>
        <v>0</v>
      </c>
      <c r="Z16" s="65">
        <f t="shared" si="4"/>
        <v>0</v>
      </c>
      <c r="AA16" s="65">
        <f t="shared" si="5"/>
        <v>0</v>
      </c>
      <c r="AB16" s="65">
        <f t="shared" si="6"/>
        <v>0</v>
      </c>
      <c r="AC16" s="65">
        <f t="shared" si="7"/>
        <v>0</v>
      </c>
      <c r="AD16" s="65">
        <f t="shared" si="8"/>
        <v>0</v>
      </c>
      <c r="AE16" s="65">
        <f t="shared" si="9"/>
        <v>0</v>
      </c>
      <c r="AF16" s="70"/>
      <c r="AG16" s="70"/>
      <c r="AH16" s="60" t="s">
        <v>33</v>
      </c>
      <c r="AI16" s="67">
        <f t="shared" si="10"/>
        <v>11658.65</v>
      </c>
      <c r="AJ16" s="67">
        <f t="shared" si="12"/>
        <v>10492.785</v>
      </c>
      <c r="AK16" s="67">
        <f t="shared" si="11"/>
        <v>10492.785</v>
      </c>
      <c r="AL16" s="67">
        <f t="shared" si="13"/>
        <v>1573.9177499999998</v>
      </c>
      <c r="AM16" s="68">
        <f t="shared" si="14"/>
        <v>8918.8672499999993</v>
      </c>
      <c r="AN16" s="70"/>
      <c r="AO16" s="47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</row>
    <row r="17" spans="1:52" x14ac:dyDescent="0.25">
      <c r="A17" s="70"/>
      <c r="B17" s="70"/>
      <c r="C17" s="70"/>
      <c r="D17" s="58"/>
      <c r="E17" s="104">
        <f>SUM(E7:E16)</f>
        <v>59.41</v>
      </c>
      <c r="F17" s="104"/>
      <c r="G17" s="102"/>
      <c r="H17" s="70"/>
      <c r="I17" s="60" t="s">
        <v>34</v>
      </c>
      <c r="J17" s="25">
        <v>1061.5</v>
      </c>
      <c r="K17" s="25">
        <v>1061.5</v>
      </c>
      <c r="L17" s="25">
        <v>110</v>
      </c>
      <c r="M17" s="14"/>
      <c r="N17" s="14"/>
      <c r="O17" s="14"/>
      <c r="P17" s="14"/>
      <c r="Q17" s="14"/>
      <c r="R17" s="14"/>
      <c r="S17" s="14"/>
      <c r="T17" s="70"/>
      <c r="U17" s="60" t="s">
        <v>34</v>
      </c>
      <c r="V17" s="65">
        <f t="shared" si="0"/>
        <v>5042.125</v>
      </c>
      <c r="W17" s="65">
        <f t="shared" si="1"/>
        <v>1974.39</v>
      </c>
      <c r="X17" s="65">
        <f t="shared" si="2"/>
        <v>5808</v>
      </c>
      <c r="Y17" s="65">
        <f t="shared" si="3"/>
        <v>0</v>
      </c>
      <c r="Z17" s="65">
        <f t="shared" si="4"/>
        <v>0</v>
      </c>
      <c r="AA17" s="65">
        <f t="shared" si="5"/>
        <v>0</v>
      </c>
      <c r="AB17" s="65">
        <f t="shared" si="6"/>
        <v>0</v>
      </c>
      <c r="AC17" s="65">
        <f t="shared" si="7"/>
        <v>0</v>
      </c>
      <c r="AD17" s="65">
        <f t="shared" si="8"/>
        <v>0</v>
      </c>
      <c r="AE17" s="65">
        <f t="shared" si="9"/>
        <v>0</v>
      </c>
      <c r="AF17" s="70"/>
      <c r="AG17" s="70"/>
      <c r="AH17" s="60" t="s">
        <v>34</v>
      </c>
      <c r="AI17" s="67">
        <f t="shared" si="10"/>
        <v>12824.514999999999</v>
      </c>
      <c r="AJ17" s="67">
        <f t="shared" si="12"/>
        <v>11542.0635</v>
      </c>
      <c r="AK17" s="67">
        <f t="shared" si="11"/>
        <v>11542.0635</v>
      </c>
      <c r="AL17" s="67">
        <f t="shared" si="13"/>
        <v>1731.3095249999999</v>
      </c>
      <c r="AM17" s="68">
        <f t="shared" si="14"/>
        <v>9810.7539749999996</v>
      </c>
      <c r="AN17" s="70"/>
      <c r="AO17" s="47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</row>
    <row r="18" spans="1:52" x14ac:dyDescent="0.25">
      <c r="A18" s="70"/>
      <c r="B18" s="70"/>
      <c r="C18" s="70"/>
      <c r="D18" s="59" t="s">
        <v>8</v>
      </c>
      <c r="E18" s="105"/>
      <c r="F18" s="105"/>
      <c r="G18" s="103"/>
      <c r="H18" s="70"/>
      <c r="I18" s="60" t="s">
        <v>35</v>
      </c>
      <c r="J18" s="25">
        <v>1158</v>
      </c>
      <c r="K18" s="25">
        <v>1158</v>
      </c>
      <c r="L18" s="25">
        <v>120</v>
      </c>
      <c r="M18" s="14"/>
      <c r="N18" s="14"/>
      <c r="O18" s="14"/>
      <c r="P18" s="14"/>
      <c r="Q18" s="14"/>
      <c r="R18" s="14"/>
      <c r="S18" s="14"/>
      <c r="T18" s="70"/>
      <c r="U18" s="60" t="s">
        <v>35</v>
      </c>
      <c r="V18" s="65">
        <f t="shared" si="0"/>
        <v>5500.5</v>
      </c>
      <c r="W18" s="65">
        <f t="shared" si="1"/>
        <v>2153.88</v>
      </c>
      <c r="X18" s="65">
        <f t="shared" si="2"/>
        <v>6336</v>
      </c>
      <c r="Y18" s="65">
        <f t="shared" si="3"/>
        <v>0</v>
      </c>
      <c r="Z18" s="65">
        <f t="shared" si="4"/>
        <v>0</v>
      </c>
      <c r="AA18" s="65">
        <f t="shared" si="5"/>
        <v>0</v>
      </c>
      <c r="AB18" s="65">
        <f t="shared" si="6"/>
        <v>0</v>
      </c>
      <c r="AC18" s="65">
        <f t="shared" si="7"/>
        <v>0</v>
      </c>
      <c r="AD18" s="65">
        <f t="shared" si="8"/>
        <v>0</v>
      </c>
      <c r="AE18" s="65">
        <f t="shared" si="9"/>
        <v>0</v>
      </c>
      <c r="AF18" s="70"/>
      <c r="AG18" s="70"/>
      <c r="AH18" s="60" t="s">
        <v>35</v>
      </c>
      <c r="AI18" s="67">
        <f t="shared" si="10"/>
        <v>13990.380000000001</v>
      </c>
      <c r="AJ18" s="67">
        <f t="shared" si="12"/>
        <v>12591.342000000001</v>
      </c>
      <c r="AK18" s="67">
        <f t="shared" si="11"/>
        <v>12591.342000000001</v>
      </c>
      <c r="AL18" s="67">
        <f t="shared" si="13"/>
        <v>1888.7012999999999</v>
      </c>
      <c r="AM18" s="68">
        <f t="shared" si="14"/>
        <v>10702.6407</v>
      </c>
      <c r="AN18" s="70"/>
      <c r="AO18" s="47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</row>
    <row r="19" spans="1:52" x14ac:dyDescent="0.25">
      <c r="A19" s="70"/>
      <c r="B19" s="70"/>
      <c r="C19" s="70"/>
      <c r="D19" s="71"/>
      <c r="E19" s="72"/>
      <c r="F19" s="47"/>
      <c r="G19" s="47"/>
      <c r="H19" s="70"/>
      <c r="I19" s="60" t="s">
        <v>36</v>
      </c>
      <c r="J19" s="25">
        <v>1254.5</v>
      </c>
      <c r="K19" s="25">
        <v>1254.5</v>
      </c>
      <c r="L19" s="25">
        <v>130</v>
      </c>
      <c r="M19" s="14"/>
      <c r="N19" s="14"/>
      <c r="O19" s="14"/>
      <c r="P19" s="14"/>
      <c r="Q19" s="14"/>
      <c r="R19" s="14"/>
      <c r="S19" s="14"/>
      <c r="T19" s="70"/>
      <c r="U19" s="60" t="s">
        <v>36</v>
      </c>
      <c r="V19" s="65">
        <f t="shared" si="0"/>
        <v>5958.875</v>
      </c>
      <c r="W19" s="65">
        <f t="shared" si="1"/>
        <v>2333.3700000000003</v>
      </c>
      <c r="X19" s="65">
        <f t="shared" si="2"/>
        <v>6864</v>
      </c>
      <c r="Y19" s="65">
        <f t="shared" si="3"/>
        <v>0</v>
      </c>
      <c r="Z19" s="65">
        <f t="shared" si="4"/>
        <v>0</v>
      </c>
      <c r="AA19" s="65">
        <f t="shared" si="5"/>
        <v>0</v>
      </c>
      <c r="AB19" s="65">
        <f t="shared" si="6"/>
        <v>0</v>
      </c>
      <c r="AC19" s="65">
        <f t="shared" si="7"/>
        <v>0</v>
      </c>
      <c r="AD19" s="65">
        <f t="shared" si="8"/>
        <v>0</v>
      </c>
      <c r="AE19" s="65">
        <f t="shared" si="9"/>
        <v>0</v>
      </c>
      <c r="AF19" s="70"/>
      <c r="AG19" s="70"/>
      <c r="AH19" s="60" t="s">
        <v>36</v>
      </c>
      <c r="AI19" s="67">
        <f t="shared" si="10"/>
        <v>15156.245000000001</v>
      </c>
      <c r="AJ19" s="67">
        <f t="shared" si="12"/>
        <v>13640.620500000001</v>
      </c>
      <c r="AK19" s="67">
        <f t="shared" si="11"/>
        <v>13640.620500000001</v>
      </c>
      <c r="AL19" s="67">
        <f t="shared" si="13"/>
        <v>2046.093075</v>
      </c>
      <c r="AM19" s="68">
        <f t="shared" si="14"/>
        <v>11594.527425</v>
      </c>
      <c r="AN19" s="70"/>
      <c r="AO19" s="47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</row>
    <row r="20" spans="1:52" x14ac:dyDescent="0.25">
      <c r="A20" s="70"/>
      <c r="B20" s="70"/>
      <c r="C20" s="70"/>
      <c r="D20" s="72"/>
      <c r="E20" s="72"/>
      <c r="F20" s="47"/>
      <c r="G20" s="72"/>
      <c r="H20" s="70"/>
      <c r="I20" s="60" t="s">
        <v>37</v>
      </c>
      <c r="J20" s="25">
        <v>1351</v>
      </c>
      <c r="K20" s="25">
        <v>1351</v>
      </c>
      <c r="L20" s="25">
        <v>140</v>
      </c>
      <c r="M20" s="14"/>
      <c r="N20" s="14"/>
      <c r="O20" s="14"/>
      <c r="P20" s="14"/>
      <c r="Q20" s="14"/>
      <c r="R20" s="14"/>
      <c r="S20" s="14"/>
      <c r="T20" s="70"/>
      <c r="U20" s="60" t="s">
        <v>37</v>
      </c>
      <c r="V20" s="65">
        <f t="shared" si="0"/>
        <v>6417.25</v>
      </c>
      <c r="W20" s="65">
        <f t="shared" si="1"/>
        <v>2512.86</v>
      </c>
      <c r="X20" s="65">
        <f t="shared" si="2"/>
        <v>7392</v>
      </c>
      <c r="Y20" s="65">
        <f t="shared" si="3"/>
        <v>0</v>
      </c>
      <c r="Z20" s="65">
        <f t="shared" si="4"/>
        <v>0</v>
      </c>
      <c r="AA20" s="65">
        <f t="shared" si="5"/>
        <v>0</v>
      </c>
      <c r="AB20" s="65">
        <f t="shared" si="6"/>
        <v>0</v>
      </c>
      <c r="AC20" s="65">
        <f t="shared" si="7"/>
        <v>0</v>
      </c>
      <c r="AD20" s="65">
        <f t="shared" si="8"/>
        <v>0</v>
      </c>
      <c r="AE20" s="65">
        <f t="shared" si="9"/>
        <v>0</v>
      </c>
      <c r="AF20" s="70"/>
      <c r="AG20" s="70"/>
      <c r="AH20" s="60" t="s">
        <v>37</v>
      </c>
      <c r="AI20" s="67">
        <f t="shared" si="10"/>
        <v>16322.11</v>
      </c>
      <c r="AJ20" s="67">
        <f t="shared" si="12"/>
        <v>14689.899000000001</v>
      </c>
      <c r="AK20" s="67">
        <f t="shared" si="11"/>
        <v>14689.899000000001</v>
      </c>
      <c r="AL20" s="67">
        <f t="shared" si="13"/>
        <v>2203.4848500000003</v>
      </c>
      <c r="AM20" s="68">
        <f t="shared" si="14"/>
        <v>12486.414150000001</v>
      </c>
      <c r="AN20" s="70"/>
      <c r="AO20" s="47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</row>
    <row r="21" spans="1:52" x14ac:dyDescent="0.25">
      <c r="A21" s="70"/>
      <c r="B21" s="70"/>
      <c r="C21" s="70"/>
      <c r="D21" s="72"/>
      <c r="E21" s="72"/>
      <c r="F21" s="47"/>
      <c r="G21" s="47"/>
      <c r="H21" s="70"/>
      <c r="I21" s="60" t="s">
        <v>38</v>
      </c>
      <c r="J21" s="25">
        <v>1447.5</v>
      </c>
      <c r="K21" s="25">
        <v>1447.5</v>
      </c>
      <c r="L21" s="25">
        <v>150</v>
      </c>
      <c r="M21" s="14"/>
      <c r="N21" s="14"/>
      <c r="O21" s="14"/>
      <c r="P21" s="14"/>
      <c r="Q21" s="14"/>
      <c r="R21" s="14"/>
      <c r="S21" s="14"/>
      <c r="T21" s="70"/>
      <c r="U21" s="60" t="s">
        <v>38</v>
      </c>
      <c r="V21" s="65">
        <f t="shared" si="0"/>
        <v>6875.625</v>
      </c>
      <c r="W21" s="65">
        <f t="shared" si="1"/>
        <v>2692.3500000000004</v>
      </c>
      <c r="X21" s="65">
        <f t="shared" si="2"/>
        <v>7920</v>
      </c>
      <c r="Y21" s="65">
        <f t="shared" si="3"/>
        <v>0</v>
      </c>
      <c r="Z21" s="65">
        <f t="shared" si="4"/>
        <v>0</v>
      </c>
      <c r="AA21" s="65">
        <f t="shared" si="5"/>
        <v>0</v>
      </c>
      <c r="AB21" s="65">
        <f t="shared" si="6"/>
        <v>0</v>
      </c>
      <c r="AC21" s="65">
        <f t="shared" si="7"/>
        <v>0</v>
      </c>
      <c r="AD21" s="65">
        <f t="shared" si="8"/>
        <v>0</v>
      </c>
      <c r="AE21" s="65">
        <f t="shared" si="9"/>
        <v>0</v>
      </c>
      <c r="AF21" s="70"/>
      <c r="AG21" s="70"/>
      <c r="AH21" s="60" t="s">
        <v>38</v>
      </c>
      <c r="AI21" s="67">
        <f t="shared" si="10"/>
        <v>17487.974999999999</v>
      </c>
      <c r="AJ21" s="67">
        <f t="shared" si="12"/>
        <v>15739.1775</v>
      </c>
      <c r="AK21" s="67">
        <f t="shared" si="11"/>
        <v>15739.1775</v>
      </c>
      <c r="AL21" s="67">
        <f t="shared" si="13"/>
        <v>2360.8766249999999</v>
      </c>
      <c r="AM21" s="68">
        <f t="shared" si="14"/>
        <v>13378.300875000001</v>
      </c>
      <c r="AN21" s="70"/>
      <c r="AO21" s="47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</row>
    <row r="22" spans="1:52" x14ac:dyDescent="0.25">
      <c r="A22" s="70"/>
      <c r="B22" s="70"/>
      <c r="C22" s="70"/>
      <c r="D22" s="72"/>
      <c r="E22" s="72"/>
      <c r="F22" s="47"/>
      <c r="G22" s="47"/>
      <c r="H22" s="70"/>
      <c r="I22" s="60" t="s">
        <v>39</v>
      </c>
      <c r="J22" s="25">
        <v>1544</v>
      </c>
      <c r="K22" s="25">
        <v>1544</v>
      </c>
      <c r="L22" s="25">
        <v>160</v>
      </c>
      <c r="M22" s="14"/>
      <c r="N22" s="14"/>
      <c r="O22" s="14"/>
      <c r="P22" s="14"/>
      <c r="Q22" s="14"/>
      <c r="R22" s="14"/>
      <c r="S22" s="14"/>
      <c r="T22" s="70"/>
      <c r="U22" s="60" t="s">
        <v>39</v>
      </c>
      <c r="V22" s="65">
        <f t="shared" si="0"/>
        <v>7334</v>
      </c>
      <c r="W22" s="65">
        <f t="shared" si="1"/>
        <v>2871.84</v>
      </c>
      <c r="X22" s="65">
        <f t="shared" si="2"/>
        <v>8448</v>
      </c>
      <c r="Y22" s="65">
        <f t="shared" si="3"/>
        <v>0</v>
      </c>
      <c r="Z22" s="65">
        <f t="shared" si="4"/>
        <v>0</v>
      </c>
      <c r="AA22" s="65">
        <f t="shared" si="5"/>
        <v>0</v>
      </c>
      <c r="AB22" s="65">
        <f t="shared" si="6"/>
        <v>0</v>
      </c>
      <c r="AC22" s="65">
        <f t="shared" si="7"/>
        <v>0</v>
      </c>
      <c r="AD22" s="65">
        <f t="shared" si="8"/>
        <v>0</v>
      </c>
      <c r="AE22" s="65">
        <f t="shared" si="9"/>
        <v>0</v>
      </c>
      <c r="AF22" s="70"/>
      <c r="AG22" s="70"/>
      <c r="AH22" s="60" t="s">
        <v>39</v>
      </c>
      <c r="AI22" s="67">
        <f t="shared" si="10"/>
        <v>18653.84</v>
      </c>
      <c r="AJ22" s="67">
        <f t="shared" si="12"/>
        <v>16788.456000000002</v>
      </c>
      <c r="AK22" s="67">
        <f t="shared" si="11"/>
        <v>16788.456000000002</v>
      </c>
      <c r="AL22" s="67">
        <f t="shared" si="13"/>
        <v>2518.2684000000004</v>
      </c>
      <c r="AM22" s="68">
        <f t="shared" si="14"/>
        <v>14270.187600000001</v>
      </c>
      <c r="AN22" s="70"/>
      <c r="AO22" s="47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</row>
    <row r="23" spans="1:52" x14ac:dyDescent="0.25">
      <c r="A23" s="70"/>
      <c r="B23" s="70"/>
      <c r="C23" s="70"/>
      <c r="D23" s="72"/>
      <c r="E23" s="72"/>
      <c r="F23" s="47"/>
      <c r="G23" s="47"/>
      <c r="H23" s="70"/>
      <c r="I23" s="60" t="s">
        <v>40</v>
      </c>
      <c r="J23" s="25">
        <v>1640.5</v>
      </c>
      <c r="K23" s="25">
        <v>1640.5</v>
      </c>
      <c r="L23" s="25">
        <v>170</v>
      </c>
      <c r="M23" s="14"/>
      <c r="N23" s="14"/>
      <c r="O23" s="14"/>
      <c r="P23" s="14"/>
      <c r="Q23" s="14"/>
      <c r="R23" s="14"/>
      <c r="S23" s="14"/>
      <c r="T23" s="70"/>
      <c r="U23" s="60" t="s">
        <v>40</v>
      </c>
      <c r="V23" s="65">
        <f t="shared" si="0"/>
        <v>7792.375</v>
      </c>
      <c r="W23" s="65">
        <f t="shared" si="1"/>
        <v>3051.3300000000004</v>
      </c>
      <c r="X23" s="65">
        <f t="shared" si="2"/>
        <v>8976</v>
      </c>
      <c r="Y23" s="65">
        <f t="shared" si="3"/>
        <v>0</v>
      </c>
      <c r="Z23" s="65">
        <f t="shared" si="4"/>
        <v>0</v>
      </c>
      <c r="AA23" s="65">
        <f t="shared" si="5"/>
        <v>0</v>
      </c>
      <c r="AB23" s="65">
        <f t="shared" si="6"/>
        <v>0</v>
      </c>
      <c r="AC23" s="65">
        <f t="shared" si="7"/>
        <v>0</v>
      </c>
      <c r="AD23" s="65">
        <f t="shared" si="8"/>
        <v>0</v>
      </c>
      <c r="AE23" s="65">
        <f t="shared" si="9"/>
        <v>0</v>
      </c>
      <c r="AF23" s="70"/>
      <c r="AG23" s="70"/>
      <c r="AH23" s="60" t="s">
        <v>40</v>
      </c>
      <c r="AI23" s="67">
        <f t="shared" si="10"/>
        <v>19819.705000000002</v>
      </c>
      <c r="AJ23" s="67">
        <f t="shared" si="12"/>
        <v>17837.734500000002</v>
      </c>
      <c r="AK23" s="67">
        <f t="shared" si="11"/>
        <v>17837.734500000002</v>
      </c>
      <c r="AL23" s="67">
        <f t="shared" si="13"/>
        <v>2675.6601750000004</v>
      </c>
      <c r="AM23" s="68">
        <f t="shared" si="14"/>
        <v>15162.074325000001</v>
      </c>
      <c r="AN23" s="70"/>
      <c r="AO23" s="47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</row>
    <row r="24" spans="1:52" x14ac:dyDescent="0.25">
      <c r="A24" s="70"/>
      <c r="B24" s="70"/>
      <c r="C24" s="70"/>
      <c r="D24" s="72"/>
      <c r="E24" s="72"/>
      <c r="F24" s="47"/>
      <c r="G24" s="47"/>
      <c r="H24" s="70"/>
      <c r="I24" s="60" t="s">
        <v>41</v>
      </c>
      <c r="J24" s="25">
        <v>1737</v>
      </c>
      <c r="K24" s="25">
        <v>1737</v>
      </c>
      <c r="L24" s="25">
        <v>180</v>
      </c>
      <c r="M24" s="14"/>
      <c r="N24" s="14"/>
      <c r="O24" s="14"/>
      <c r="P24" s="14"/>
      <c r="Q24" s="14"/>
      <c r="R24" s="14"/>
      <c r="S24" s="14"/>
      <c r="T24" s="70"/>
      <c r="U24" s="60" t="s">
        <v>41</v>
      </c>
      <c r="V24" s="65">
        <f t="shared" si="0"/>
        <v>8250.75</v>
      </c>
      <c r="W24" s="65">
        <f t="shared" si="1"/>
        <v>3230.82</v>
      </c>
      <c r="X24" s="65">
        <f t="shared" si="2"/>
        <v>9504</v>
      </c>
      <c r="Y24" s="65">
        <f t="shared" si="3"/>
        <v>0</v>
      </c>
      <c r="Z24" s="65">
        <f t="shared" si="4"/>
        <v>0</v>
      </c>
      <c r="AA24" s="65">
        <f t="shared" si="5"/>
        <v>0</v>
      </c>
      <c r="AB24" s="65">
        <f t="shared" si="6"/>
        <v>0</v>
      </c>
      <c r="AC24" s="65">
        <f t="shared" si="7"/>
        <v>0</v>
      </c>
      <c r="AD24" s="65">
        <f t="shared" si="8"/>
        <v>0</v>
      </c>
      <c r="AE24" s="65">
        <f t="shared" si="9"/>
        <v>0</v>
      </c>
      <c r="AF24" s="70"/>
      <c r="AG24" s="70"/>
      <c r="AH24" s="60" t="s">
        <v>41</v>
      </c>
      <c r="AI24" s="67">
        <f t="shared" si="10"/>
        <v>20985.57</v>
      </c>
      <c r="AJ24" s="67">
        <f t="shared" si="12"/>
        <v>18887.012999999999</v>
      </c>
      <c r="AK24" s="67">
        <f t="shared" si="11"/>
        <v>18887.012999999999</v>
      </c>
      <c r="AL24" s="67">
        <f t="shared" si="13"/>
        <v>2833.0519499999996</v>
      </c>
      <c r="AM24" s="68">
        <f t="shared" si="14"/>
        <v>16053.96105</v>
      </c>
      <c r="AN24" s="70"/>
      <c r="AO24" s="47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</row>
    <row r="25" spans="1:52" x14ac:dyDescent="0.25">
      <c r="A25" s="70"/>
      <c r="B25" s="70"/>
      <c r="C25" s="70"/>
      <c r="D25" s="72"/>
      <c r="E25" s="72"/>
      <c r="F25" s="47"/>
      <c r="G25" s="47"/>
      <c r="H25" s="70"/>
      <c r="I25" s="60" t="s">
        <v>42</v>
      </c>
      <c r="J25" s="25">
        <v>1833.5</v>
      </c>
      <c r="K25" s="25">
        <v>1833.5</v>
      </c>
      <c r="L25" s="25">
        <v>190</v>
      </c>
      <c r="M25" s="14"/>
      <c r="N25" s="14"/>
      <c r="O25" s="14"/>
      <c r="P25" s="14"/>
      <c r="Q25" s="14"/>
      <c r="R25" s="14"/>
      <c r="S25" s="14"/>
      <c r="T25" s="70"/>
      <c r="U25" s="60" t="s">
        <v>42</v>
      </c>
      <c r="V25" s="65">
        <f t="shared" si="0"/>
        <v>8709.125</v>
      </c>
      <c r="W25" s="65">
        <f t="shared" si="1"/>
        <v>3410.3100000000004</v>
      </c>
      <c r="X25" s="65">
        <f t="shared" si="2"/>
        <v>10032</v>
      </c>
      <c r="Y25" s="65">
        <f t="shared" si="3"/>
        <v>0</v>
      </c>
      <c r="Z25" s="65">
        <f t="shared" si="4"/>
        <v>0</v>
      </c>
      <c r="AA25" s="65">
        <f t="shared" si="5"/>
        <v>0</v>
      </c>
      <c r="AB25" s="65">
        <f t="shared" si="6"/>
        <v>0</v>
      </c>
      <c r="AC25" s="65">
        <f t="shared" si="7"/>
        <v>0</v>
      </c>
      <c r="AD25" s="65">
        <f t="shared" si="8"/>
        <v>0</v>
      </c>
      <c r="AE25" s="65">
        <f t="shared" si="9"/>
        <v>0</v>
      </c>
      <c r="AF25" s="70"/>
      <c r="AG25" s="70"/>
      <c r="AH25" s="60" t="s">
        <v>42</v>
      </c>
      <c r="AI25" s="67">
        <f t="shared" si="10"/>
        <v>22151.435000000001</v>
      </c>
      <c r="AJ25" s="67">
        <f t="shared" si="12"/>
        <v>19936.291500000003</v>
      </c>
      <c r="AK25" s="67">
        <f t="shared" si="11"/>
        <v>19936.291500000003</v>
      </c>
      <c r="AL25" s="67">
        <f t="shared" si="13"/>
        <v>2990.4437250000005</v>
      </c>
      <c r="AM25" s="68">
        <f t="shared" si="14"/>
        <v>16945.847775000002</v>
      </c>
      <c r="AN25" s="70"/>
      <c r="AO25" s="47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</row>
    <row r="26" spans="1:52" x14ac:dyDescent="0.25">
      <c r="A26" s="70"/>
      <c r="B26" s="70"/>
      <c r="C26" s="70"/>
      <c r="D26" s="72"/>
      <c r="E26" s="72"/>
      <c r="F26" s="47"/>
      <c r="G26" s="47"/>
      <c r="H26" s="70"/>
      <c r="I26" s="60" t="s">
        <v>43</v>
      </c>
      <c r="J26" s="25">
        <v>1930</v>
      </c>
      <c r="K26" s="25">
        <v>1930</v>
      </c>
      <c r="L26" s="25">
        <v>200</v>
      </c>
      <c r="M26" s="14"/>
      <c r="N26" s="14"/>
      <c r="O26" s="14"/>
      <c r="P26" s="14"/>
      <c r="Q26" s="14"/>
      <c r="R26" s="14"/>
      <c r="S26" s="14"/>
      <c r="T26" s="70"/>
      <c r="U26" s="64" t="s">
        <v>43</v>
      </c>
      <c r="V26" s="66">
        <f t="shared" si="0"/>
        <v>9167.5</v>
      </c>
      <c r="W26" s="66">
        <f t="shared" si="1"/>
        <v>3589.8</v>
      </c>
      <c r="X26" s="66">
        <f t="shared" si="2"/>
        <v>10560</v>
      </c>
      <c r="Y26" s="66">
        <f t="shared" si="3"/>
        <v>0</v>
      </c>
      <c r="Z26" s="66">
        <f t="shared" si="4"/>
        <v>0</v>
      </c>
      <c r="AA26" s="66">
        <f t="shared" si="5"/>
        <v>0</v>
      </c>
      <c r="AB26" s="66">
        <f t="shared" si="6"/>
        <v>0</v>
      </c>
      <c r="AC26" s="66">
        <f t="shared" si="7"/>
        <v>0</v>
      </c>
      <c r="AD26" s="66">
        <f t="shared" si="8"/>
        <v>0</v>
      </c>
      <c r="AE26" s="66">
        <f t="shared" si="9"/>
        <v>0</v>
      </c>
      <c r="AF26" s="70"/>
      <c r="AG26" s="70"/>
      <c r="AH26" s="64" t="s">
        <v>43</v>
      </c>
      <c r="AI26" s="69">
        <f t="shared" si="10"/>
        <v>23317.3</v>
      </c>
      <c r="AJ26" s="67">
        <f t="shared" si="12"/>
        <v>20985.57</v>
      </c>
      <c r="AK26" s="67">
        <f t="shared" si="11"/>
        <v>20985.57</v>
      </c>
      <c r="AL26" s="67">
        <f t="shared" si="13"/>
        <v>3147.8354999999997</v>
      </c>
      <c r="AM26" s="68">
        <f t="shared" si="14"/>
        <v>17837.734499999999</v>
      </c>
      <c r="AN26" s="70"/>
      <c r="AO26" s="47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</row>
    <row r="27" spans="1:52" x14ac:dyDescent="0.25">
      <c r="A27" s="70"/>
      <c r="B27" s="70"/>
      <c r="C27" s="70"/>
      <c r="D27" s="72"/>
      <c r="E27" s="72"/>
      <c r="F27" s="47"/>
      <c r="G27" s="47"/>
      <c r="H27" s="70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70"/>
      <c r="U27" s="75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0"/>
      <c r="AG27" s="70"/>
      <c r="AH27" s="75"/>
      <c r="AI27" s="77"/>
      <c r="AJ27" s="77"/>
      <c r="AK27" s="77"/>
      <c r="AL27" s="75"/>
      <c r="AM27" s="75"/>
      <c r="AN27" s="70"/>
      <c r="AO27" s="47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</row>
    <row r="28" spans="1:52" x14ac:dyDescent="0.25">
      <c r="A28" s="70"/>
      <c r="B28" s="70"/>
      <c r="C28" s="70"/>
      <c r="D28" s="73"/>
      <c r="E28" s="74"/>
      <c r="F28" s="47"/>
      <c r="G28" s="47"/>
      <c r="H28" s="70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70"/>
      <c r="U28" s="47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0"/>
      <c r="AG28" s="70"/>
      <c r="AH28" s="47"/>
      <c r="AI28" s="79"/>
      <c r="AJ28" s="79"/>
      <c r="AK28" s="79"/>
      <c r="AL28" s="47"/>
      <c r="AM28" s="47"/>
      <c r="AN28" s="70"/>
      <c r="AO28" s="47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</row>
    <row r="29" spans="1:52" x14ac:dyDescent="0.25">
      <c r="A29" s="70"/>
      <c r="B29" s="70"/>
      <c r="C29" s="70"/>
      <c r="D29" s="72"/>
      <c r="E29" s="47"/>
      <c r="F29" s="47"/>
      <c r="G29" s="47"/>
      <c r="H29" s="70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70"/>
      <c r="U29" s="47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0"/>
      <c r="AG29" s="70"/>
      <c r="AH29" s="47"/>
      <c r="AI29" s="79"/>
      <c r="AJ29" s="79"/>
      <c r="AK29" s="79"/>
      <c r="AL29" s="47"/>
      <c r="AM29" s="47"/>
      <c r="AN29" s="70"/>
      <c r="AO29" s="47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</row>
    <row r="30" spans="1:52" x14ac:dyDescent="0.25">
      <c r="A30" s="70"/>
      <c r="B30" s="70"/>
      <c r="C30" s="70"/>
      <c r="D30" s="71"/>
      <c r="E30" s="70"/>
      <c r="F30" s="70"/>
      <c r="G30" s="70"/>
      <c r="H30" s="70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70"/>
      <c r="U30" s="47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0"/>
      <c r="AG30" s="70"/>
      <c r="AH30" s="47"/>
      <c r="AI30" s="79"/>
      <c r="AJ30" s="79"/>
      <c r="AK30" s="79"/>
      <c r="AL30" s="47"/>
      <c r="AM30" s="47"/>
      <c r="AN30" s="70"/>
      <c r="AO30" s="47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</row>
    <row r="31" spans="1:52" x14ac:dyDescent="0.25">
      <c r="A31" s="70"/>
      <c r="B31" s="70"/>
      <c r="C31" s="70"/>
      <c r="D31" s="71"/>
      <c r="E31" s="70"/>
      <c r="F31" s="70"/>
      <c r="G31" s="70"/>
      <c r="H31" s="70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70"/>
      <c r="U31" s="47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0"/>
      <c r="AG31" s="70"/>
      <c r="AH31" s="47"/>
      <c r="AI31" s="79"/>
      <c r="AJ31" s="79"/>
      <c r="AK31" s="79"/>
      <c r="AL31" s="47"/>
      <c r="AM31" s="47"/>
      <c r="AN31" s="70"/>
      <c r="AO31" s="47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</row>
    <row r="32" spans="1:52" x14ac:dyDescent="0.25">
      <c r="A32" s="70"/>
      <c r="B32" s="70"/>
      <c r="C32" s="70"/>
      <c r="D32" s="71"/>
      <c r="E32" s="70"/>
      <c r="F32" s="70"/>
      <c r="G32" s="70"/>
      <c r="H32" s="70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70"/>
      <c r="U32" s="47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0"/>
      <c r="AG32" s="70"/>
      <c r="AH32" s="47"/>
      <c r="AI32" s="79"/>
      <c r="AJ32" s="79"/>
      <c r="AK32" s="79"/>
      <c r="AL32" s="47"/>
      <c r="AM32" s="47"/>
      <c r="AN32" s="70"/>
      <c r="AO32" s="47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</row>
    <row r="33" spans="1:52" x14ac:dyDescent="0.25">
      <c r="A33" s="70"/>
      <c r="B33" s="70"/>
      <c r="C33" s="70"/>
      <c r="D33" s="71"/>
      <c r="E33" s="70"/>
      <c r="F33" s="70"/>
      <c r="G33" s="70"/>
      <c r="H33" s="70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70"/>
      <c r="U33" s="47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0"/>
      <c r="AG33" s="70"/>
      <c r="AH33" s="47"/>
      <c r="AI33" s="79"/>
      <c r="AJ33" s="79"/>
      <c r="AK33" s="79"/>
      <c r="AL33" s="47"/>
      <c r="AM33" s="47"/>
      <c r="AN33" s="70"/>
      <c r="AO33" s="47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</row>
    <row r="34" spans="1:52" x14ac:dyDescent="0.25">
      <c r="A34" s="70"/>
      <c r="B34" s="70"/>
      <c r="C34" s="70"/>
      <c r="D34" s="71"/>
      <c r="E34" s="70"/>
      <c r="F34" s="70"/>
      <c r="G34" s="70"/>
      <c r="H34" s="70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70"/>
      <c r="U34" s="47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0"/>
      <c r="AG34" s="70"/>
      <c r="AH34" s="47"/>
      <c r="AI34" s="79"/>
      <c r="AJ34" s="79"/>
      <c r="AK34" s="79"/>
      <c r="AL34" s="47"/>
      <c r="AM34" s="47"/>
      <c r="AN34" s="70"/>
      <c r="AO34" s="47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</row>
    <row r="35" spans="1:52" x14ac:dyDescent="0.25">
      <c r="A35" s="70"/>
      <c r="B35" s="70"/>
      <c r="C35" s="70"/>
      <c r="D35" s="71"/>
      <c r="E35" s="70"/>
      <c r="F35" s="70"/>
      <c r="G35" s="70"/>
      <c r="H35" s="70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70"/>
      <c r="U35" s="47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0"/>
      <c r="AG35" s="70"/>
      <c r="AH35" s="47"/>
      <c r="AI35" s="79"/>
      <c r="AJ35" s="79"/>
      <c r="AK35" s="79"/>
      <c r="AL35" s="47"/>
      <c r="AM35" s="47"/>
      <c r="AN35" s="70"/>
      <c r="AO35" s="47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</row>
    <row r="36" spans="1:52" x14ac:dyDescent="0.25">
      <c r="A36" s="70"/>
      <c r="B36" s="70"/>
      <c r="C36" s="70"/>
      <c r="D36" s="71"/>
      <c r="E36" s="70"/>
      <c r="F36" s="70"/>
      <c r="G36" s="70"/>
      <c r="H36" s="70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70"/>
      <c r="U36" s="47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0"/>
      <c r="AG36" s="70"/>
      <c r="AH36" s="47"/>
      <c r="AI36" s="79"/>
      <c r="AJ36" s="79"/>
      <c r="AK36" s="79"/>
      <c r="AL36" s="47"/>
      <c r="AM36" s="47"/>
      <c r="AN36" s="70"/>
      <c r="AO36" s="47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</row>
    <row r="37" spans="1:52" x14ac:dyDescent="0.25">
      <c r="A37" s="70"/>
      <c r="B37" s="70"/>
      <c r="C37" s="70"/>
      <c r="D37" s="71"/>
      <c r="E37" s="70"/>
      <c r="F37" s="70"/>
      <c r="G37" s="70"/>
      <c r="H37" s="70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70"/>
      <c r="U37" s="47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0"/>
      <c r="AG37" s="70"/>
      <c r="AH37" s="47"/>
      <c r="AI37" s="79"/>
      <c r="AJ37" s="79"/>
      <c r="AK37" s="79"/>
      <c r="AL37" s="47"/>
      <c r="AM37" s="47"/>
      <c r="AN37" s="70"/>
      <c r="AO37" s="47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</row>
    <row r="38" spans="1:52" x14ac:dyDescent="0.25">
      <c r="A38" s="70"/>
      <c r="B38" s="70"/>
      <c r="C38" s="70"/>
      <c r="D38" s="71"/>
      <c r="E38" s="70"/>
      <c r="F38" s="70"/>
      <c r="G38" s="70"/>
      <c r="H38" s="70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70"/>
      <c r="U38" s="47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0"/>
      <c r="AG38" s="70"/>
      <c r="AH38" s="47"/>
      <c r="AI38" s="79"/>
      <c r="AJ38" s="79"/>
      <c r="AK38" s="79"/>
      <c r="AL38" s="47"/>
      <c r="AM38" s="47"/>
      <c r="AN38" s="70"/>
      <c r="AO38" s="47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</row>
    <row r="39" spans="1:52" x14ac:dyDescent="0.25">
      <c r="A39" s="70"/>
      <c r="B39" s="70"/>
      <c r="C39" s="70"/>
      <c r="D39" s="71"/>
      <c r="E39" s="70"/>
      <c r="F39" s="70"/>
      <c r="G39" s="70"/>
      <c r="H39" s="70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70"/>
      <c r="U39" s="47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0"/>
      <c r="AG39" s="70"/>
      <c r="AH39" s="47"/>
      <c r="AI39" s="79"/>
      <c r="AJ39" s="79"/>
      <c r="AK39" s="79"/>
      <c r="AL39" s="47"/>
      <c r="AM39" s="47"/>
      <c r="AN39" s="70"/>
      <c r="AO39" s="47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</row>
    <row r="40" spans="1:52" x14ac:dyDescent="0.25">
      <c r="A40" s="70"/>
      <c r="B40" s="70"/>
      <c r="C40" s="70"/>
      <c r="D40" s="71"/>
      <c r="E40" s="70"/>
      <c r="F40" s="70"/>
      <c r="G40" s="70"/>
      <c r="H40" s="70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70"/>
      <c r="U40" s="47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0"/>
      <c r="AG40" s="70"/>
      <c r="AH40" s="47"/>
      <c r="AI40" s="79"/>
      <c r="AJ40" s="79"/>
      <c r="AK40" s="79"/>
      <c r="AL40" s="47"/>
      <c r="AM40" s="47"/>
      <c r="AN40" s="70"/>
      <c r="AO40" s="47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</row>
    <row r="41" spans="1:52" x14ac:dyDescent="0.25">
      <c r="A41" s="70"/>
      <c r="B41" s="70"/>
      <c r="C41" s="70"/>
      <c r="D41" s="71"/>
      <c r="E41" s="70"/>
      <c r="F41" s="70"/>
      <c r="G41" s="70"/>
      <c r="H41" s="70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70"/>
      <c r="U41" s="47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0"/>
      <c r="AG41" s="70"/>
      <c r="AH41" s="47"/>
      <c r="AI41" s="79"/>
      <c r="AJ41" s="79"/>
      <c r="AK41" s="79"/>
      <c r="AL41" s="47"/>
      <c r="AM41" s="47"/>
      <c r="AN41" s="70"/>
      <c r="AO41" s="47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</row>
    <row r="42" spans="1:52" x14ac:dyDescent="0.25">
      <c r="A42" s="70"/>
      <c r="B42" s="70"/>
      <c r="C42" s="70"/>
      <c r="D42" s="71"/>
      <c r="E42" s="70"/>
      <c r="F42" s="70"/>
      <c r="G42" s="70"/>
      <c r="H42" s="70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70"/>
      <c r="U42" s="47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0"/>
      <c r="AG42" s="70"/>
      <c r="AH42" s="47"/>
      <c r="AI42" s="79"/>
      <c r="AJ42" s="79"/>
      <c r="AK42" s="79"/>
      <c r="AL42" s="47"/>
      <c r="AM42" s="47"/>
      <c r="AN42" s="70"/>
      <c r="AO42" s="47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</row>
    <row r="43" spans="1:52" x14ac:dyDescent="0.25">
      <c r="A43" s="70"/>
      <c r="B43" s="70"/>
      <c r="C43" s="70"/>
      <c r="D43" s="71"/>
      <c r="E43" s="70"/>
      <c r="F43" s="70"/>
      <c r="G43" s="70"/>
      <c r="H43" s="70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70"/>
      <c r="U43" s="47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0"/>
      <c r="AG43" s="70"/>
      <c r="AH43" s="47"/>
      <c r="AI43" s="79"/>
      <c r="AJ43" s="79"/>
      <c r="AK43" s="79"/>
      <c r="AL43" s="47"/>
      <c r="AM43" s="47"/>
      <c r="AN43" s="70"/>
      <c r="AO43" s="47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</row>
    <row r="44" spans="1:52" x14ac:dyDescent="0.25">
      <c r="A44" s="70"/>
      <c r="B44" s="70"/>
      <c r="C44" s="70"/>
      <c r="D44" s="71"/>
      <c r="E44" s="70"/>
      <c r="F44" s="70"/>
      <c r="G44" s="70"/>
      <c r="H44" s="70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70"/>
      <c r="U44" s="47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0"/>
      <c r="AG44" s="70"/>
      <c r="AH44" s="47"/>
      <c r="AI44" s="79"/>
      <c r="AJ44" s="79"/>
      <c r="AK44" s="79"/>
      <c r="AL44" s="47"/>
      <c r="AM44" s="47"/>
      <c r="AN44" s="70"/>
      <c r="AO44" s="47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</row>
    <row r="45" spans="1:52" x14ac:dyDescent="0.25">
      <c r="A45" s="70"/>
      <c r="B45" s="70"/>
      <c r="C45" s="70"/>
      <c r="D45" s="71"/>
      <c r="E45" s="70"/>
      <c r="F45" s="70"/>
      <c r="G45" s="70"/>
      <c r="H45" s="70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70"/>
      <c r="U45" s="47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0"/>
      <c r="AG45" s="70"/>
      <c r="AH45" s="47"/>
      <c r="AI45" s="79"/>
      <c r="AJ45" s="79"/>
      <c r="AK45" s="79"/>
      <c r="AL45" s="47"/>
      <c r="AM45" s="47"/>
      <c r="AN45" s="70"/>
      <c r="AO45" s="47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</row>
    <row r="46" spans="1:52" x14ac:dyDescent="0.25">
      <c r="A46" s="70"/>
      <c r="B46" s="70"/>
      <c r="C46" s="70"/>
      <c r="D46" s="71"/>
      <c r="E46" s="70"/>
      <c r="F46" s="70"/>
      <c r="G46" s="70"/>
      <c r="H46" s="70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70"/>
      <c r="U46" s="47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0"/>
      <c r="AG46" s="70"/>
      <c r="AH46" s="47"/>
      <c r="AI46" s="79"/>
      <c r="AJ46" s="79"/>
      <c r="AK46" s="79"/>
      <c r="AL46" s="47"/>
      <c r="AM46" s="47"/>
      <c r="AN46" s="70"/>
      <c r="AO46" s="47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</row>
    <row r="47" spans="1:52" x14ac:dyDescent="0.25">
      <c r="A47" s="70"/>
      <c r="B47" s="70"/>
      <c r="C47" s="70"/>
      <c r="D47" s="71"/>
      <c r="E47" s="70"/>
      <c r="F47" s="70"/>
      <c r="G47" s="70"/>
      <c r="H47" s="70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70"/>
      <c r="U47" s="47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0"/>
      <c r="AG47" s="70"/>
      <c r="AH47" s="47"/>
      <c r="AI47" s="79"/>
      <c r="AJ47" s="79"/>
      <c r="AK47" s="79"/>
      <c r="AL47" s="47"/>
      <c r="AM47" s="47"/>
      <c r="AN47" s="70"/>
      <c r="AO47" s="47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</row>
    <row r="48" spans="1:52" x14ac:dyDescent="0.25">
      <c r="A48" s="70"/>
      <c r="B48" s="70"/>
      <c r="C48" s="70"/>
      <c r="D48" s="71"/>
      <c r="E48" s="70"/>
      <c r="F48" s="70"/>
      <c r="G48" s="70"/>
      <c r="H48" s="70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70"/>
      <c r="U48" s="47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0"/>
      <c r="AG48" s="70"/>
      <c r="AH48" s="47"/>
      <c r="AI48" s="79"/>
      <c r="AJ48" s="79"/>
      <c r="AK48" s="79"/>
      <c r="AL48" s="47"/>
      <c r="AM48" s="47"/>
      <c r="AN48" s="70"/>
      <c r="AO48" s="47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</row>
    <row r="49" spans="1:52" x14ac:dyDescent="0.25">
      <c r="A49" s="70"/>
      <c r="B49" s="70"/>
      <c r="C49" s="70"/>
      <c r="D49" s="71"/>
      <c r="E49" s="70"/>
      <c r="F49" s="70"/>
      <c r="G49" s="70"/>
      <c r="H49" s="70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70"/>
      <c r="U49" s="47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0"/>
      <c r="AG49" s="70"/>
      <c r="AH49" s="47"/>
      <c r="AI49" s="79"/>
      <c r="AJ49" s="79"/>
      <c r="AK49" s="79"/>
      <c r="AL49" s="47"/>
      <c r="AM49" s="47"/>
      <c r="AN49" s="70"/>
      <c r="AO49" s="47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</row>
    <row r="50" spans="1:52" x14ac:dyDescent="0.25">
      <c r="A50" s="70"/>
      <c r="B50" s="70"/>
      <c r="C50" s="70"/>
      <c r="D50" s="71"/>
      <c r="E50" s="70"/>
      <c r="F50" s="70"/>
      <c r="G50" s="70"/>
      <c r="H50" s="70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70"/>
      <c r="U50" s="47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0"/>
      <c r="AG50" s="70"/>
      <c r="AH50" s="47"/>
      <c r="AI50" s="79"/>
      <c r="AJ50" s="79"/>
      <c r="AK50" s="79"/>
      <c r="AL50" s="47"/>
      <c r="AM50" s="47"/>
      <c r="AN50" s="70"/>
      <c r="AO50" s="47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</row>
    <row r="51" spans="1:52" x14ac:dyDescent="0.25">
      <c r="A51" s="70"/>
      <c r="B51" s="70"/>
      <c r="C51" s="70"/>
      <c r="D51" s="71"/>
      <c r="E51" s="70"/>
      <c r="F51" s="70"/>
      <c r="G51" s="70"/>
      <c r="H51" s="70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70"/>
      <c r="U51" s="47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0"/>
      <c r="AG51" s="70"/>
      <c r="AH51" s="47"/>
      <c r="AI51" s="79"/>
      <c r="AJ51" s="79"/>
      <c r="AK51" s="79"/>
      <c r="AL51" s="47"/>
      <c r="AM51" s="47"/>
      <c r="AN51" s="70"/>
      <c r="AO51" s="47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</row>
    <row r="52" spans="1:52" x14ac:dyDescent="0.25">
      <c r="A52" s="70"/>
      <c r="B52" s="70"/>
      <c r="C52" s="70"/>
      <c r="D52" s="71"/>
      <c r="E52" s="70"/>
      <c r="F52" s="70"/>
      <c r="G52" s="70"/>
      <c r="H52" s="70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70"/>
      <c r="U52" s="47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0"/>
      <c r="AG52" s="70"/>
      <c r="AH52" s="47"/>
      <c r="AI52" s="79"/>
      <c r="AJ52" s="79"/>
      <c r="AK52" s="79"/>
      <c r="AL52" s="47"/>
      <c r="AM52" s="47"/>
      <c r="AN52" s="70"/>
      <c r="AO52" s="47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</row>
    <row r="53" spans="1:52" x14ac:dyDescent="0.25">
      <c r="A53" s="70"/>
      <c r="B53" s="70"/>
      <c r="C53" s="70"/>
      <c r="D53" s="71"/>
      <c r="E53" s="70"/>
      <c r="F53" s="70"/>
      <c r="G53" s="70"/>
      <c r="H53" s="70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70"/>
      <c r="U53" s="47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0"/>
      <c r="AG53" s="70"/>
      <c r="AH53" s="47"/>
      <c r="AI53" s="79"/>
      <c r="AJ53" s="79"/>
      <c r="AK53" s="79"/>
      <c r="AL53" s="47"/>
      <c r="AM53" s="47"/>
      <c r="AN53" s="70"/>
      <c r="AO53" s="47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</row>
    <row r="54" spans="1:52" x14ac:dyDescent="0.25">
      <c r="A54" s="70"/>
      <c r="B54" s="70"/>
      <c r="C54" s="70"/>
      <c r="D54" s="71"/>
      <c r="E54" s="70"/>
      <c r="F54" s="70"/>
      <c r="G54" s="70"/>
      <c r="H54" s="70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70"/>
      <c r="U54" s="47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0"/>
      <c r="AG54" s="70"/>
      <c r="AH54" s="47"/>
      <c r="AI54" s="79"/>
      <c r="AJ54" s="79"/>
      <c r="AK54" s="79"/>
      <c r="AL54" s="47"/>
      <c r="AM54" s="47"/>
      <c r="AN54" s="70"/>
      <c r="AO54" s="47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</row>
    <row r="55" spans="1:52" x14ac:dyDescent="0.25">
      <c r="A55" s="70"/>
      <c r="B55" s="70"/>
      <c r="C55" s="70"/>
      <c r="D55" s="71"/>
      <c r="E55" s="70"/>
      <c r="F55" s="70"/>
      <c r="G55" s="70"/>
      <c r="H55" s="70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70"/>
      <c r="U55" s="47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0"/>
      <c r="AG55" s="70"/>
      <c r="AH55" s="47"/>
      <c r="AI55" s="79"/>
      <c r="AJ55" s="79"/>
      <c r="AK55" s="79"/>
      <c r="AL55" s="47"/>
      <c r="AM55" s="47"/>
      <c r="AN55" s="70"/>
      <c r="AO55" s="47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</row>
    <row r="56" spans="1:52" x14ac:dyDescent="0.25">
      <c r="A56" s="70"/>
      <c r="B56" s="70"/>
      <c r="C56" s="70"/>
      <c r="D56" s="71"/>
      <c r="E56" s="70"/>
      <c r="F56" s="70"/>
      <c r="G56" s="70"/>
      <c r="H56" s="70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70"/>
      <c r="U56" s="47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0"/>
      <c r="AG56" s="70"/>
      <c r="AH56" s="47"/>
      <c r="AI56" s="79"/>
      <c r="AJ56" s="79"/>
      <c r="AK56" s="79"/>
      <c r="AL56" s="47"/>
      <c r="AM56" s="47"/>
      <c r="AN56" s="70"/>
      <c r="AO56" s="47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</row>
    <row r="57" spans="1:52" x14ac:dyDescent="0.25">
      <c r="A57" s="70"/>
      <c r="B57" s="70"/>
      <c r="C57" s="70"/>
      <c r="D57" s="71"/>
      <c r="E57" s="70"/>
      <c r="F57" s="70"/>
      <c r="G57" s="70"/>
      <c r="H57" s="70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70"/>
      <c r="U57" s="47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0"/>
      <c r="AG57" s="70"/>
      <c r="AH57" s="47"/>
      <c r="AI57" s="79"/>
      <c r="AJ57" s="79"/>
      <c r="AK57" s="79"/>
      <c r="AL57" s="47"/>
      <c r="AM57" s="47"/>
      <c r="AN57" s="70"/>
      <c r="AO57" s="47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</row>
    <row r="58" spans="1:52" x14ac:dyDescent="0.25">
      <c r="A58" s="70"/>
      <c r="B58" s="70"/>
      <c r="C58" s="70"/>
      <c r="D58" s="71"/>
      <c r="E58" s="70"/>
      <c r="F58" s="70"/>
      <c r="G58" s="70"/>
      <c r="H58" s="70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70"/>
      <c r="U58" s="47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0"/>
      <c r="AG58" s="70"/>
      <c r="AH58" s="47"/>
      <c r="AI58" s="79"/>
      <c r="AJ58" s="79"/>
      <c r="AK58" s="79"/>
      <c r="AL58" s="47"/>
      <c r="AM58" s="47"/>
      <c r="AN58" s="70"/>
      <c r="AO58" s="47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</row>
    <row r="59" spans="1:52" x14ac:dyDescent="0.25">
      <c r="A59" s="70"/>
      <c r="B59" s="70"/>
      <c r="C59" s="70"/>
      <c r="D59" s="71"/>
      <c r="E59" s="70"/>
      <c r="F59" s="70"/>
      <c r="G59" s="70"/>
      <c r="H59" s="70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70"/>
      <c r="U59" s="47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0"/>
      <c r="AG59" s="70"/>
      <c r="AH59" s="47"/>
      <c r="AI59" s="79"/>
      <c r="AJ59" s="79"/>
      <c r="AK59" s="79"/>
      <c r="AL59" s="47"/>
      <c r="AM59" s="47"/>
      <c r="AN59" s="70"/>
      <c r="AO59" s="47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</row>
    <row r="60" spans="1:52" x14ac:dyDescent="0.25">
      <c r="A60" s="70"/>
      <c r="B60" s="70"/>
      <c r="C60" s="70"/>
      <c r="D60" s="71"/>
      <c r="E60" s="70"/>
      <c r="F60" s="70"/>
      <c r="G60" s="70"/>
      <c r="H60" s="70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70"/>
      <c r="U60" s="47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0"/>
      <c r="AG60" s="70"/>
      <c r="AH60" s="47"/>
      <c r="AI60" s="79"/>
      <c r="AJ60" s="79"/>
      <c r="AK60" s="79"/>
      <c r="AL60" s="47"/>
      <c r="AM60" s="47"/>
      <c r="AN60" s="70"/>
      <c r="AO60" s="47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</row>
    <row r="61" spans="1:52" x14ac:dyDescent="0.25">
      <c r="A61" s="70"/>
      <c r="B61" s="70"/>
      <c r="C61" s="70"/>
      <c r="D61" s="71"/>
      <c r="E61" s="70"/>
      <c r="F61" s="70"/>
      <c r="G61" s="70"/>
      <c r="H61" s="70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70"/>
      <c r="U61" s="47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0"/>
      <c r="AG61" s="70"/>
      <c r="AH61" s="47"/>
      <c r="AI61" s="79"/>
      <c r="AJ61" s="79"/>
      <c r="AK61" s="79"/>
      <c r="AL61" s="47"/>
      <c r="AM61" s="47"/>
      <c r="AN61" s="70"/>
      <c r="AO61" s="47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</row>
    <row r="62" spans="1:52" x14ac:dyDescent="0.25">
      <c r="A62" s="70"/>
      <c r="B62" s="70"/>
      <c r="C62" s="70"/>
      <c r="D62" s="71"/>
      <c r="E62" s="70"/>
      <c r="F62" s="70"/>
      <c r="G62" s="70"/>
      <c r="H62" s="70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70"/>
      <c r="U62" s="47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0"/>
      <c r="AG62" s="70"/>
      <c r="AH62" s="47"/>
      <c r="AI62" s="79"/>
      <c r="AJ62" s="79"/>
      <c r="AK62" s="79"/>
      <c r="AL62" s="47"/>
      <c r="AM62" s="47"/>
      <c r="AN62" s="70"/>
      <c r="AO62" s="47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</row>
    <row r="63" spans="1:52" x14ac:dyDescent="0.25">
      <c r="A63" s="70"/>
      <c r="B63" s="70"/>
      <c r="C63" s="70"/>
      <c r="D63" s="71"/>
      <c r="E63" s="70"/>
      <c r="F63" s="70"/>
      <c r="G63" s="70"/>
      <c r="H63" s="70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70"/>
      <c r="U63" s="47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0"/>
      <c r="AG63" s="70"/>
      <c r="AH63" s="47"/>
      <c r="AI63" s="79"/>
      <c r="AJ63" s="79"/>
      <c r="AK63" s="79"/>
      <c r="AL63" s="47"/>
      <c r="AM63" s="47"/>
      <c r="AN63" s="70"/>
      <c r="AO63" s="47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</row>
    <row r="64" spans="1:52" x14ac:dyDescent="0.25">
      <c r="A64" s="70"/>
      <c r="B64" s="70"/>
      <c r="C64" s="70"/>
      <c r="D64" s="71"/>
      <c r="E64" s="70"/>
      <c r="F64" s="70"/>
      <c r="G64" s="70"/>
      <c r="H64" s="70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70"/>
      <c r="U64" s="47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0"/>
      <c r="AG64" s="70"/>
      <c r="AH64" s="47"/>
      <c r="AI64" s="79"/>
      <c r="AJ64" s="79"/>
      <c r="AK64" s="79"/>
      <c r="AL64" s="47"/>
      <c r="AM64" s="47"/>
      <c r="AN64" s="70"/>
      <c r="AO64" s="47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</row>
    <row r="65" spans="1:52" x14ac:dyDescent="0.25">
      <c r="A65" s="70"/>
      <c r="B65" s="70"/>
      <c r="C65" s="70"/>
      <c r="D65" s="71"/>
      <c r="E65" s="70"/>
      <c r="F65" s="70"/>
      <c r="G65" s="70"/>
      <c r="H65" s="70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70"/>
      <c r="U65" s="47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0"/>
      <c r="AG65" s="70"/>
      <c r="AH65" s="47"/>
      <c r="AI65" s="79"/>
      <c r="AJ65" s="79"/>
      <c r="AK65" s="79"/>
      <c r="AL65" s="47"/>
      <c r="AM65" s="47"/>
      <c r="AN65" s="70"/>
      <c r="AO65" s="47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</row>
    <row r="66" spans="1:52" x14ac:dyDescent="0.25">
      <c r="A66" s="70"/>
      <c r="B66" s="70"/>
      <c r="C66" s="70"/>
      <c r="D66" s="71"/>
      <c r="E66" s="70"/>
      <c r="F66" s="70"/>
      <c r="G66" s="70"/>
      <c r="H66" s="70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70"/>
      <c r="U66" s="47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0"/>
      <c r="AG66" s="70"/>
      <c r="AH66" s="47"/>
      <c r="AI66" s="79"/>
      <c r="AJ66" s="79"/>
      <c r="AK66" s="79"/>
      <c r="AL66" s="47"/>
      <c r="AM66" s="47"/>
      <c r="AN66" s="70"/>
      <c r="AO66" s="47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</row>
    <row r="67" spans="1:52" x14ac:dyDescent="0.25">
      <c r="A67" s="70"/>
      <c r="B67" s="70"/>
      <c r="C67" s="70"/>
      <c r="D67" s="71"/>
      <c r="E67" s="70"/>
      <c r="F67" s="70"/>
      <c r="G67" s="70"/>
      <c r="H67" s="70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70"/>
      <c r="U67" s="47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0"/>
      <c r="AG67" s="70"/>
      <c r="AH67" s="47"/>
      <c r="AI67" s="79"/>
      <c r="AJ67" s="79"/>
      <c r="AK67" s="79"/>
      <c r="AL67" s="47"/>
      <c r="AM67" s="47"/>
      <c r="AN67" s="70"/>
      <c r="AO67" s="47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</row>
    <row r="68" spans="1:52" x14ac:dyDescent="0.25">
      <c r="A68" s="70"/>
      <c r="B68" s="70"/>
      <c r="C68" s="70"/>
      <c r="D68" s="71"/>
      <c r="E68" s="70"/>
      <c r="F68" s="70"/>
      <c r="G68" s="70"/>
      <c r="H68" s="70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70"/>
      <c r="U68" s="47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0"/>
      <c r="AG68" s="70"/>
      <c r="AH68" s="47"/>
      <c r="AI68" s="79"/>
      <c r="AJ68" s="79"/>
      <c r="AK68" s="79"/>
      <c r="AL68" s="47"/>
      <c r="AM68" s="47"/>
      <c r="AN68" s="70"/>
      <c r="AO68" s="47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</row>
    <row r="69" spans="1:52" x14ac:dyDescent="0.25">
      <c r="A69" s="70"/>
      <c r="B69" s="70"/>
      <c r="C69" s="70"/>
      <c r="D69" s="71"/>
      <c r="E69" s="70"/>
      <c r="F69" s="70"/>
      <c r="G69" s="70"/>
      <c r="H69" s="70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70"/>
      <c r="U69" s="47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0"/>
      <c r="AG69" s="70"/>
      <c r="AH69" s="47"/>
      <c r="AI69" s="79"/>
      <c r="AJ69" s="79"/>
      <c r="AK69" s="79"/>
      <c r="AL69" s="47"/>
      <c r="AM69" s="47"/>
      <c r="AN69" s="70"/>
      <c r="AO69" s="47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</row>
    <row r="70" spans="1:52" x14ac:dyDescent="0.25">
      <c r="A70" s="70"/>
      <c r="B70" s="70"/>
      <c r="C70" s="70"/>
      <c r="D70" s="71"/>
      <c r="E70" s="70"/>
      <c r="F70" s="70"/>
      <c r="G70" s="70"/>
      <c r="H70" s="70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70"/>
      <c r="U70" s="47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0"/>
      <c r="AG70" s="70"/>
      <c r="AH70" s="47"/>
      <c r="AI70" s="79"/>
      <c r="AJ70" s="79"/>
      <c r="AK70" s="79"/>
      <c r="AL70" s="47"/>
      <c r="AM70" s="47"/>
      <c r="AN70" s="70"/>
      <c r="AO70" s="47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</row>
    <row r="71" spans="1:52" x14ac:dyDescent="0.25">
      <c r="A71" s="70"/>
      <c r="B71" s="70"/>
      <c r="C71" s="70"/>
      <c r="D71" s="71"/>
      <c r="E71" s="70"/>
      <c r="F71" s="70"/>
      <c r="G71" s="70"/>
      <c r="H71" s="70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70"/>
      <c r="U71" s="47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0"/>
      <c r="AG71" s="70"/>
      <c r="AH71" s="47"/>
      <c r="AI71" s="79"/>
      <c r="AJ71" s="79"/>
      <c r="AK71" s="79"/>
      <c r="AL71" s="47"/>
      <c r="AM71" s="47"/>
      <c r="AN71" s="70"/>
      <c r="AO71" s="47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</row>
    <row r="72" spans="1:52" x14ac:dyDescent="0.25">
      <c r="A72" s="70"/>
      <c r="B72" s="70"/>
      <c r="C72" s="70"/>
      <c r="D72" s="71"/>
      <c r="E72" s="70"/>
      <c r="F72" s="70"/>
      <c r="G72" s="70"/>
      <c r="H72" s="70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70"/>
      <c r="U72" s="47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0"/>
      <c r="AG72" s="70"/>
      <c r="AH72" s="47"/>
      <c r="AI72" s="79"/>
      <c r="AJ72" s="79"/>
      <c r="AK72" s="79"/>
      <c r="AL72" s="47"/>
      <c r="AM72" s="47"/>
      <c r="AN72" s="70"/>
      <c r="AO72" s="47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</row>
    <row r="73" spans="1:52" x14ac:dyDescent="0.25">
      <c r="A73" s="70"/>
      <c r="B73" s="70"/>
      <c r="C73" s="70"/>
      <c r="D73" s="71"/>
      <c r="E73" s="70"/>
      <c r="F73" s="70"/>
      <c r="G73" s="70"/>
      <c r="H73" s="70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70"/>
      <c r="U73" s="47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0"/>
      <c r="AG73" s="70"/>
      <c r="AH73" s="47"/>
      <c r="AI73" s="79"/>
      <c r="AJ73" s="79"/>
      <c r="AK73" s="79"/>
      <c r="AL73" s="47"/>
      <c r="AM73" s="47"/>
      <c r="AN73" s="70"/>
      <c r="AO73" s="47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</row>
    <row r="74" spans="1:52" x14ac:dyDescent="0.25">
      <c r="A74" s="70"/>
      <c r="B74" s="70"/>
      <c r="C74" s="70"/>
      <c r="D74" s="71"/>
      <c r="E74" s="70"/>
      <c r="F74" s="70"/>
      <c r="G74" s="70"/>
      <c r="H74" s="70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70"/>
      <c r="U74" s="47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0"/>
      <c r="AG74" s="70"/>
      <c r="AH74" s="47"/>
      <c r="AI74" s="79"/>
      <c r="AJ74" s="79"/>
      <c r="AK74" s="79"/>
      <c r="AL74" s="47"/>
      <c r="AM74" s="47"/>
      <c r="AN74" s="70"/>
      <c r="AO74" s="47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</row>
    <row r="75" spans="1:52" x14ac:dyDescent="0.25">
      <c r="A75" s="70"/>
      <c r="B75" s="70"/>
      <c r="C75" s="70"/>
      <c r="D75" s="71"/>
      <c r="E75" s="70"/>
      <c r="F75" s="70"/>
      <c r="G75" s="70"/>
      <c r="H75" s="70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70"/>
      <c r="U75" s="47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0"/>
      <c r="AG75" s="70"/>
      <c r="AH75" s="47"/>
      <c r="AI75" s="79"/>
      <c r="AJ75" s="79"/>
      <c r="AK75" s="79"/>
      <c r="AL75" s="47"/>
      <c r="AM75" s="47"/>
      <c r="AN75" s="70"/>
      <c r="AO75" s="47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</row>
    <row r="76" spans="1:52" x14ac:dyDescent="0.25">
      <c r="A76" s="70"/>
      <c r="B76" s="70"/>
      <c r="C76" s="70"/>
      <c r="D76" s="71"/>
      <c r="E76" s="70"/>
      <c r="F76" s="70"/>
      <c r="G76" s="70"/>
      <c r="H76" s="70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70"/>
      <c r="U76" s="47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0"/>
      <c r="AG76" s="70"/>
      <c r="AH76" s="47"/>
      <c r="AI76" s="79"/>
      <c r="AJ76" s="79"/>
      <c r="AK76" s="79"/>
      <c r="AL76" s="47"/>
      <c r="AM76" s="47"/>
      <c r="AN76" s="70"/>
      <c r="AO76" s="47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</row>
    <row r="77" spans="1:52" x14ac:dyDescent="0.25">
      <c r="A77" s="70"/>
      <c r="B77" s="70"/>
      <c r="C77" s="70"/>
      <c r="D77" s="71"/>
      <c r="E77" s="70"/>
      <c r="F77" s="70"/>
      <c r="G77" s="70"/>
      <c r="H77" s="70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70"/>
      <c r="U77" s="47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0"/>
      <c r="AG77" s="70"/>
      <c r="AH77" s="47"/>
      <c r="AI77" s="79"/>
      <c r="AJ77" s="79"/>
      <c r="AK77" s="79"/>
      <c r="AL77" s="47"/>
      <c r="AM77" s="47"/>
      <c r="AN77" s="70"/>
      <c r="AO77" s="47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</row>
    <row r="78" spans="1:52" x14ac:dyDescent="0.25">
      <c r="A78" s="70"/>
      <c r="B78" s="70"/>
      <c r="C78" s="70"/>
      <c r="D78" s="71"/>
      <c r="E78" s="70"/>
      <c r="F78" s="70"/>
      <c r="G78" s="70"/>
      <c r="H78" s="70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70"/>
      <c r="U78" s="47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0"/>
      <c r="AG78" s="70"/>
      <c r="AH78" s="47"/>
      <c r="AI78" s="79"/>
      <c r="AJ78" s="79"/>
      <c r="AK78" s="79"/>
      <c r="AL78" s="47"/>
      <c r="AM78" s="47"/>
      <c r="AN78" s="70"/>
      <c r="AO78" s="47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</row>
    <row r="79" spans="1:52" x14ac:dyDescent="0.25">
      <c r="A79" s="70"/>
      <c r="B79" s="70"/>
      <c r="C79" s="70"/>
      <c r="D79" s="71"/>
      <c r="E79" s="70"/>
      <c r="F79" s="70"/>
      <c r="G79" s="70"/>
      <c r="H79" s="70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70"/>
      <c r="U79" s="47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0"/>
      <c r="AG79" s="70"/>
      <c r="AH79" s="47"/>
      <c r="AI79" s="79"/>
      <c r="AJ79" s="79"/>
      <c r="AK79" s="79"/>
      <c r="AL79" s="47"/>
      <c r="AM79" s="47"/>
      <c r="AN79" s="70"/>
      <c r="AO79" s="47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</row>
    <row r="80" spans="1:52" x14ac:dyDescent="0.25">
      <c r="A80" s="70"/>
      <c r="B80" s="70"/>
      <c r="C80" s="70"/>
      <c r="D80" s="71"/>
      <c r="E80" s="70"/>
      <c r="F80" s="70"/>
      <c r="G80" s="70"/>
      <c r="H80" s="70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70"/>
      <c r="U80" s="47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0"/>
      <c r="AG80" s="70"/>
      <c r="AH80" s="47"/>
      <c r="AI80" s="79"/>
      <c r="AJ80" s="79"/>
      <c r="AK80" s="79"/>
      <c r="AL80" s="47"/>
      <c r="AM80" s="47"/>
      <c r="AN80" s="70"/>
      <c r="AO80" s="47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</row>
    <row r="81" spans="1:52" x14ac:dyDescent="0.25">
      <c r="A81" s="70"/>
      <c r="B81" s="70"/>
      <c r="C81" s="70"/>
      <c r="D81" s="71"/>
      <c r="E81" s="70"/>
      <c r="F81" s="70"/>
      <c r="G81" s="70"/>
      <c r="H81" s="70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70"/>
      <c r="U81" s="47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0"/>
      <c r="AG81" s="70"/>
      <c r="AH81" s="47"/>
      <c r="AI81" s="79"/>
      <c r="AJ81" s="79"/>
      <c r="AK81" s="79"/>
      <c r="AL81" s="47"/>
      <c r="AM81" s="47"/>
      <c r="AN81" s="70"/>
      <c r="AO81" s="47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</row>
    <row r="82" spans="1:52" x14ac:dyDescent="0.25">
      <c r="A82" s="70"/>
      <c r="B82" s="70"/>
      <c r="C82" s="70"/>
      <c r="D82" s="71"/>
      <c r="E82" s="70"/>
      <c r="F82" s="70"/>
      <c r="G82" s="70"/>
      <c r="H82" s="70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70"/>
      <c r="U82" s="47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0"/>
      <c r="AG82" s="70"/>
      <c r="AH82" s="47"/>
      <c r="AI82" s="79"/>
      <c r="AJ82" s="79"/>
      <c r="AK82" s="79"/>
      <c r="AL82" s="47"/>
      <c r="AM82" s="47"/>
      <c r="AN82" s="70"/>
      <c r="AO82" s="47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</row>
    <row r="83" spans="1:52" x14ac:dyDescent="0.25">
      <c r="A83" s="70"/>
      <c r="B83" s="70"/>
      <c r="C83" s="70"/>
      <c r="D83" s="71"/>
      <c r="E83" s="70"/>
      <c r="F83" s="70"/>
      <c r="G83" s="70"/>
      <c r="H83" s="70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70"/>
      <c r="U83" s="47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0"/>
      <c r="AG83" s="70"/>
      <c r="AH83" s="47"/>
      <c r="AI83" s="79"/>
      <c r="AJ83" s="79"/>
      <c r="AK83" s="79"/>
      <c r="AL83" s="47"/>
      <c r="AM83" s="47"/>
      <c r="AN83" s="70"/>
      <c r="AO83" s="47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</row>
    <row r="84" spans="1:52" x14ac:dyDescent="0.25">
      <c r="A84" s="70"/>
      <c r="B84" s="70"/>
      <c r="C84" s="70"/>
      <c r="D84" s="71"/>
      <c r="E84" s="70"/>
      <c r="F84" s="70"/>
      <c r="G84" s="70"/>
      <c r="H84" s="70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70"/>
      <c r="U84" s="47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0"/>
      <c r="AG84" s="70"/>
      <c r="AH84" s="47"/>
      <c r="AI84" s="79"/>
      <c r="AJ84" s="79"/>
      <c r="AK84" s="79"/>
      <c r="AL84" s="47"/>
      <c r="AM84" s="47"/>
      <c r="AN84" s="70"/>
      <c r="AO84" s="47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</row>
    <row r="85" spans="1:52" x14ac:dyDescent="0.25">
      <c r="A85" s="70"/>
      <c r="B85" s="70"/>
      <c r="C85" s="70"/>
      <c r="D85" s="71"/>
      <c r="E85" s="70"/>
      <c r="F85" s="70"/>
      <c r="G85" s="70"/>
      <c r="H85" s="70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70"/>
      <c r="U85" s="47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0"/>
      <c r="AG85" s="70"/>
      <c r="AH85" s="47"/>
      <c r="AI85" s="79"/>
      <c r="AJ85" s="79"/>
      <c r="AK85" s="79"/>
      <c r="AL85" s="47"/>
      <c r="AM85" s="47"/>
      <c r="AN85" s="70"/>
      <c r="AO85" s="47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</row>
    <row r="86" spans="1:52" x14ac:dyDescent="0.25">
      <c r="A86" s="70"/>
      <c r="B86" s="70"/>
      <c r="C86" s="70"/>
      <c r="D86" s="71"/>
      <c r="E86" s="70"/>
      <c r="F86" s="70"/>
      <c r="G86" s="70"/>
      <c r="H86" s="70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70"/>
      <c r="U86" s="47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0"/>
      <c r="AG86" s="70"/>
      <c r="AH86" s="47"/>
      <c r="AI86" s="79"/>
      <c r="AJ86" s="79"/>
      <c r="AK86" s="79"/>
      <c r="AL86" s="47"/>
      <c r="AM86" s="47"/>
      <c r="AN86" s="70"/>
      <c r="AO86" s="47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</row>
    <row r="87" spans="1:52" x14ac:dyDescent="0.25">
      <c r="A87" s="70"/>
      <c r="B87" s="70"/>
      <c r="C87" s="70"/>
      <c r="D87" s="71"/>
      <c r="E87" s="70"/>
      <c r="F87" s="70"/>
      <c r="G87" s="70"/>
      <c r="H87" s="70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70"/>
      <c r="U87" s="47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0"/>
      <c r="AG87" s="70"/>
      <c r="AH87" s="47"/>
      <c r="AI87" s="79"/>
      <c r="AJ87" s="79"/>
      <c r="AK87" s="79"/>
      <c r="AL87" s="47"/>
      <c r="AM87" s="47"/>
      <c r="AN87" s="70"/>
      <c r="AO87" s="47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</row>
    <row r="88" spans="1:52" x14ac:dyDescent="0.25">
      <c r="A88" s="70"/>
      <c r="B88" s="70"/>
      <c r="C88" s="70"/>
      <c r="D88" s="71"/>
      <c r="E88" s="70"/>
      <c r="F88" s="70"/>
      <c r="G88" s="70"/>
      <c r="H88" s="70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70"/>
      <c r="U88" s="47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0"/>
      <c r="AG88" s="70"/>
      <c r="AH88" s="47"/>
      <c r="AI88" s="79"/>
      <c r="AJ88" s="79"/>
      <c r="AK88" s="79"/>
      <c r="AL88" s="47"/>
      <c r="AM88" s="47"/>
      <c r="AN88" s="70"/>
      <c r="AO88" s="47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</row>
    <row r="89" spans="1:52" x14ac:dyDescent="0.25">
      <c r="A89" s="70"/>
      <c r="B89" s="70"/>
      <c r="C89" s="70"/>
      <c r="D89" s="71"/>
      <c r="E89" s="70"/>
      <c r="F89" s="70"/>
      <c r="G89" s="70"/>
      <c r="H89" s="70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70"/>
      <c r="U89" s="47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0"/>
      <c r="AG89" s="70"/>
      <c r="AH89" s="47"/>
      <c r="AI89" s="79"/>
      <c r="AJ89" s="79"/>
      <c r="AK89" s="79"/>
      <c r="AL89" s="47"/>
      <c r="AM89" s="47"/>
      <c r="AN89" s="70"/>
      <c r="AO89" s="47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</row>
    <row r="90" spans="1:52" x14ac:dyDescent="0.25">
      <c r="A90" s="70"/>
      <c r="B90" s="70"/>
      <c r="C90" s="70"/>
      <c r="D90" s="71"/>
      <c r="E90" s="70"/>
      <c r="F90" s="70"/>
      <c r="G90" s="70"/>
      <c r="H90" s="70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70"/>
      <c r="U90" s="47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0"/>
      <c r="AG90" s="70"/>
      <c r="AH90" s="47"/>
      <c r="AI90" s="79"/>
      <c r="AJ90" s="79"/>
      <c r="AK90" s="79"/>
      <c r="AL90" s="47"/>
      <c r="AM90" s="47"/>
      <c r="AN90" s="70"/>
      <c r="AO90" s="47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</row>
    <row r="91" spans="1:52" x14ac:dyDescent="0.25">
      <c r="A91" s="70"/>
      <c r="B91" s="70"/>
      <c r="C91" s="70"/>
      <c r="D91" s="71"/>
      <c r="E91" s="70"/>
      <c r="F91" s="70"/>
      <c r="G91" s="70"/>
      <c r="H91" s="70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70"/>
      <c r="U91" s="47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0"/>
      <c r="AG91" s="70"/>
      <c r="AH91" s="47"/>
      <c r="AI91" s="79"/>
      <c r="AJ91" s="79"/>
      <c r="AK91" s="79"/>
      <c r="AL91" s="47"/>
      <c r="AM91" s="47"/>
      <c r="AN91" s="70"/>
      <c r="AO91" s="47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</row>
    <row r="92" spans="1:52" x14ac:dyDescent="0.25">
      <c r="A92" s="70"/>
      <c r="B92" s="70"/>
      <c r="C92" s="70"/>
      <c r="D92" s="71"/>
      <c r="E92" s="70"/>
      <c r="F92" s="70"/>
      <c r="G92" s="70"/>
      <c r="H92" s="70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70"/>
      <c r="U92" s="47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0"/>
      <c r="AG92" s="70"/>
      <c r="AH92" s="47"/>
      <c r="AI92" s="79"/>
      <c r="AJ92" s="79"/>
      <c r="AK92" s="79"/>
      <c r="AL92" s="47"/>
      <c r="AM92" s="47"/>
      <c r="AN92" s="70"/>
      <c r="AO92" s="47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</row>
    <row r="93" spans="1:52" x14ac:dyDescent="0.25">
      <c r="A93" s="70"/>
      <c r="B93" s="70"/>
      <c r="C93" s="70"/>
      <c r="D93" s="71"/>
      <c r="E93" s="70"/>
      <c r="F93" s="70"/>
      <c r="G93" s="70"/>
      <c r="H93" s="70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70"/>
      <c r="U93" s="47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0"/>
      <c r="AG93" s="70"/>
      <c r="AH93" s="47"/>
      <c r="AI93" s="79"/>
      <c r="AJ93" s="79"/>
      <c r="AK93" s="79"/>
      <c r="AL93" s="47"/>
      <c r="AM93" s="47"/>
      <c r="AN93" s="70"/>
      <c r="AO93" s="47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</row>
    <row r="94" spans="1:52" x14ac:dyDescent="0.25">
      <c r="A94" s="70"/>
      <c r="B94" s="70"/>
      <c r="C94" s="70"/>
      <c r="D94" s="71"/>
      <c r="E94" s="70"/>
      <c r="F94" s="70"/>
      <c r="G94" s="70"/>
      <c r="H94" s="70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70"/>
      <c r="U94" s="47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0"/>
      <c r="AG94" s="70"/>
      <c r="AH94" s="47"/>
      <c r="AI94" s="79"/>
      <c r="AJ94" s="79"/>
      <c r="AK94" s="79"/>
      <c r="AL94" s="47"/>
      <c r="AM94" s="47"/>
      <c r="AN94" s="70"/>
      <c r="AO94" s="47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</row>
    <row r="95" spans="1:52" x14ac:dyDescent="0.25">
      <c r="A95" s="70"/>
      <c r="B95" s="70"/>
      <c r="C95" s="70"/>
      <c r="D95" s="71"/>
      <c r="E95" s="70"/>
      <c r="F95" s="70"/>
      <c r="G95" s="70"/>
      <c r="H95" s="70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70"/>
      <c r="U95" s="47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0"/>
      <c r="AG95" s="70"/>
      <c r="AH95" s="47"/>
      <c r="AI95" s="79"/>
      <c r="AJ95" s="79"/>
      <c r="AK95" s="79"/>
      <c r="AL95" s="47"/>
      <c r="AM95" s="47"/>
      <c r="AN95" s="70"/>
      <c r="AO95" s="47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</row>
    <row r="96" spans="1:52" x14ac:dyDescent="0.25">
      <c r="A96" s="70"/>
      <c r="B96" s="70"/>
      <c r="C96" s="70"/>
      <c r="D96" s="71"/>
      <c r="E96" s="70"/>
      <c r="F96" s="70"/>
      <c r="G96" s="70"/>
      <c r="H96" s="70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70"/>
      <c r="U96" s="47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0"/>
      <c r="AG96" s="70"/>
      <c r="AH96" s="47"/>
      <c r="AI96" s="79"/>
      <c r="AJ96" s="79"/>
      <c r="AK96" s="79"/>
      <c r="AL96" s="47"/>
      <c r="AM96" s="47"/>
      <c r="AN96" s="70"/>
      <c r="AO96" s="47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</row>
    <row r="97" spans="1:52" x14ac:dyDescent="0.25">
      <c r="A97" s="70"/>
      <c r="B97" s="70"/>
      <c r="C97" s="70"/>
      <c r="D97" s="71"/>
      <c r="E97" s="70"/>
      <c r="F97" s="70"/>
      <c r="G97" s="70"/>
      <c r="H97" s="70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70"/>
      <c r="U97" s="47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0"/>
      <c r="AG97" s="70"/>
      <c r="AH97" s="47"/>
      <c r="AI97" s="79"/>
      <c r="AJ97" s="79"/>
      <c r="AK97" s="79"/>
      <c r="AL97" s="47"/>
      <c r="AM97" s="47"/>
      <c r="AN97" s="70"/>
      <c r="AO97" s="47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</row>
    <row r="98" spans="1:52" x14ac:dyDescent="0.25">
      <c r="A98" s="70"/>
      <c r="B98" s="70"/>
      <c r="C98" s="70"/>
      <c r="D98" s="71"/>
      <c r="E98" s="70"/>
      <c r="F98" s="70"/>
      <c r="G98" s="70"/>
      <c r="H98" s="70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70"/>
      <c r="U98" s="47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0"/>
      <c r="AG98" s="70"/>
      <c r="AH98" s="47"/>
      <c r="AI98" s="79"/>
      <c r="AJ98" s="79"/>
      <c r="AK98" s="79"/>
      <c r="AL98" s="47"/>
      <c r="AM98" s="47"/>
      <c r="AN98" s="70"/>
      <c r="AO98" s="47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</row>
    <row r="99" spans="1:52" x14ac:dyDescent="0.25">
      <c r="A99" s="70"/>
      <c r="B99" s="70"/>
      <c r="C99" s="70"/>
      <c r="D99" s="71"/>
      <c r="E99" s="70"/>
      <c r="F99" s="70"/>
      <c r="G99" s="70"/>
      <c r="H99" s="70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70"/>
      <c r="U99" s="47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0"/>
      <c r="AG99" s="70"/>
      <c r="AH99" s="47"/>
      <c r="AI99" s="79"/>
      <c r="AJ99" s="79"/>
      <c r="AK99" s="79"/>
      <c r="AL99" s="47"/>
      <c r="AM99" s="47"/>
      <c r="AN99" s="70"/>
      <c r="AO99" s="47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</row>
    <row r="100" spans="1:52" x14ac:dyDescent="0.25">
      <c r="A100" s="70"/>
      <c r="B100" s="70"/>
      <c r="C100" s="70"/>
      <c r="D100" s="71"/>
      <c r="E100" s="70"/>
      <c r="F100" s="70"/>
      <c r="G100" s="70"/>
      <c r="H100" s="70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70"/>
      <c r="U100" s="47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0"/>
      <c r="AG100" s="70"/>
      <c r="AH100" s="47"/>
      <c r="AI100" s="79"/>
      <c r="AJ100" s="79"/>
      <c r="AK100" s="79"/>
      <c r="AL100" s="47"/>
      <c r="AM100" s="47"/>
      <c r="AN100" s="70"/>
      <c r="AO100" s="47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</row>
    <row r="101" spans="1:52" x14ac:dyDescent="0.25">
      <c r="A101" s="70"/>
      <c r="B101" s="70"/>
      <c r="C101" s="70"/>
      <c r="D101" s="71"/>
      <c r="E101" s="70"/>
      <c r="F101" s="70"/>
      <c r="G101" s="70"/>
      <c r="H101" s="70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70"/>
      <c r="U101" s="47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0"/>
      <c r="AG101" s="70"/>
      <c r="AH101" s="47"/>
      <c r="AI101" s="79"/>
      <c r="AJ101" s="79"/>
      <c r="AK101" s="79"/>
      <c r="AL101" s="47"/>
      <c r="AM101" s="47"/>
      <c r="AN101" s="70"/>
      <c r="AO101" s="47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</row>
    <row r="102" spans="1:52" x14ac:dyDescent="0.25">
      <c r="A102" s="70"/>
      <c r="B102" s="70"/>
      <c r="C102" s="70"/>
      <c r="D102" s="71"/>
      <c r="E102" s="70"/>
      <c r="F102" s="70"/>
      <c r="G102" s="70"/>
      <c r="H102" s="70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70"/>
      <c r="U102" s="47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0"/>
      <c r="AG102" s="70"/>
      <c r="AH102" s="47"/>
      <c r="AI102" s="79"/>
      <c r="AJ102" s="79"/>
      <c r="AK102" s="79"/>
      <c r="AL102" s="47"/>
      <c r="AM102" s="47"/>
      <c r="AN102" s="70"/>
      <c r="AO102" s="47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</row>
    <row r="103" spans="1:52" x14ac:dyDescent="0.25">
      <c r="A103" s="70"/>
      <c r="B103" s="70"/>
      <c r="C103" s="70"/>
      <c r="D103" s="71"/>
      <c r="E103" s="70"/>
      <c r="F103" s="70"/>
      <c r="G103" s="70"/>
      <c r="H103" s="70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70"/>
      <c r="U103" s="47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0"/>
      <c r="AG103" s="70"/>
      <c r="AH103" s="47"/>
      <c r="AI103" s="79"/>
      <c r="AJ103" s="79"/>
      <c r="AK103" s="79"/>
      <c r="AL103" s="47"/>
      <c r="AM103" s="47"/>
      <c r="AN103" s="70"/>
      <c r="AO103" s="47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</row>
    <row r="104" spans="1:52" x14ac:dyDescent="0.25">
      <c r="A104" s="70"/>
      <c r="B104" s="70"/>
      <c r="C104" s="70"/>
      <c r="D104" s="71"/>
      <c r="E104" s="70"/>
      <c r="F104" s="70"/>
      <c r="G104" s="70"/>
      <c r="H104" s="70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70"/>
      <c r="U104" s="47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0"/>
      <c r="AG104" s="70"/>
      <c r="AH104" s="47"/>
      <c r="AI104" s="79"/>
      <c r="AJ104" s="79"/>
      <c r="AK104" s="79"/>
      <c r="AL104" s="47"/>
      <c r="AM104" s="47"/>
      <c r="AN104" s="70"/>
      <c r="AO104" s="47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</row>
    <row r="105" spans="1:52" x14ac:dyDescent="0.25">
      <c r="A105" s="70"/>
      <c r="B105" s="70"/>
      <c r="C105" s="70"/>
      <c r="D105" s="71"/>
      <c r="E105" s="70"/>
      <c r="F105" s="70"/>
      <c r="G105" s="70"/>
      <c r="H105" s="70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70"/>
      <c r="U105" s="47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0"/>
      <c r="AG105" s="70"/>
      <c r="AH105" s="47"/>
      <c r="AI105" s="79"/>
      <c r="AJ105" s="79"/>
      <c r="AK105" s="79"/>
      <c r="AL105" s="47"/>
      <c r="AM105" s="47"/>
      <c r="AN105" s="70"/>
      <c r="AO105" s="47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</row>
    <row r="106" spans="1:52" x14ac:dyDescent="0.25">
      <c r="A106" s="70"/>
      <c r="B106" s="70"/>
      <c r="C106" s="70"/>
      <c r="D106" s="71"/>
      <c r="E106" s="70"/>
      <c r="F106" s="70"/>
      <c r="G106" s="70"/>
      <c r="H106" s="70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70"/>
      <c r="U106" s="47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0"/>
      <c r="AG106" s="70"/>
      <c r="AH106" s="47"/>
      <c r="AI106" s="79"/>
      <c r="AJ106" s="79"/>
      <c r="AK106" s="79"/>
      <c r="AL106" s="47"/>
      <c r="AM106" s="47"/>
      <c r="AN106" s="70"/>
      <c r="AO106" s="47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</row>
    <row r="107" spans="1:52" x14ac:dyDescent="0.25">
      <c r="A107" s="70"/>
      <c r="B107" s="70"/>
      <c r="C107" s="70"/>
      <c r="D107" s="71"/>
      <c r="E107" s="70"/>
      <c r="F107" s="70"/>
      <c r="G107" s="70"/>
      <c r="H107" s="70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70"/>
      <c r="U107" s="47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0"/>
      <c r="AG107" s="70"/>
      <c r="AH107" s="47"/>
      <c r="AI107" s="79"/>
      <c r="AJ107" s="79"/>
      <c r="AK107" s="79"/>
      <c r="AL107" s="47"/>
      <c r="AM107" s="47"/>
      <c r="AN107" s="70"/>
      <c r="AO107" s="47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</row>
    <row r="108" spans="1:52" x14ac:dyDescent="0.25">
      <c r="A108" s="70"/>
      <c r="B108" s="70"/>
      <c r="C108" s="70"/>
      <c r="D108" s="71"/>
      <c r="E108" s="70"/>
      <c r="F108" s="70"/>
      <c r="G108" s="70"/>
      <c r="H108" s="70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70"/>
      <c r="U108" s="47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0"/>
      <c r="AG108" s="70"/>
      <c r="AH108" s="47"/>
      <c r="AI108" s="79"/>
      <c r="AJ108" s="79"/>
      <c r="AK108" s="79"/>
      <c r="AL108" s="47"/>
      <c r="AM108" s="47"/>
      <c r="AN108" s="70"/>
      <c r="AO108" s="47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</row>
    <row r="109" spans="1:52" x14ac:dyDescent="0.25">
      <c r="A109" s="70"/>
      <c r="B109" s="70"/>
      <c r="C109" s="70"/>
      <c r="D109" s="71"/>
      <c r="E109" s="70"/>
      <c r="F109" s="70"/>
      <c r="G109" s="70"/>
      <c r="H109" s="70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70"/>
      <c r="U109" s="47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0"/>
      <c r="AG109" s="70"/>
      <c r="AH109" s="47"/>
      <c r="AI109" s="79"/>
      <c r="AJ109" s="79"/>
      <c r="AK109" s="79"/>
      <c r="AL109" s="47"/>
      <c r="AM109" s="47"/>
      <c r="AN109" s="70"/>
      <c r="AO109" s="47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</row>
    <row r="110" spans="1:52" x14ac:dyDescent="0.25">
      <c r="A110" s="70"/>
      <c r="B110" s="70"/>
      <c r="C110" s="70"/>
      <c r="D110" s="71"/>
      <c r="E110" s="70"/>
      <c r="F110" s="70"/>
      <c r="G110" s="70"/>
      <c r="H110" s="70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70"/>
      <c r="U110" s="47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0"/>
      <c r="AG110" s="70"/>
      <c r="AH110" s="47"/>
      <c r="AI110" s="79"/>
      <c r="AJ110" s="79"/>
      <c r="AK110" s="79"/>
      <c r="AL110" s="47"/>
      <c r="AM110" s="47"/>
      <c r="AN110" s="70"/>
      <c r="AO110" s="47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</row>
    <row r="111" spans="1:52" x14ac:dyDescent="0.25">
      <c r="A111" s="70"/>
      <c r="B111" s="70"/>
      <c r="C111" s="70"/>
      <c r="D111" s="71"/>
      <c r="E111" s="70"/>
      <c r="F111" s="70"/>
      <c r="G111" s="70"/>
      <c r="H111" s="70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70"/>
      <c r="U111" s="47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0"/>
      <c r="AG111" s="70"/>
      <c r="AH111" s="47"/>
      <c r="AI111" s="79"/>
      <c r="AJ111" s="79"/>
      <c r="AK111" s="79"/>
      <c r="AL111" s="47"/>
      <c r="AM111" s="47"/>
      <c r="AN111" s="70"/>
      <c r="AO111" s="47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</row>
    <row r="112" spans="1:52" x14ac:dyDescent="0.25">
      <c r="A112" s="70"/>
      <c r="B112" s="70"/>
      <c r="C112" s="70"/>
      <c r="D112" s="71"/>
      <c r="E112" s="70"/>
      <c r="F112" s="70"/>
      <c r="G112" s="70"/>
      <c r="H112" s="70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70"/>
      <c r="U112" s="47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0"/>
      <c r="AG112" s="70"/>
      <c r="AH112" s="47"/>
      <c r="AI112" s="79"/>
      <c r="AJ112" s="79"/>
      <c r="AK112" s="79"/>
      <c r="AL112" s="47"/>
      <c r="AM112" s="47"/>
      <c r="AN112" s="70"/>
      <c r="AO112" s="47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</row>
    <row r="113" spans="1:52" x14ac:dyDescent="0.25">
      <c r="A113" s="70"/>
      <c r="B113" s="70"/>
      <c r="C113" s="70"/>
      <c r="D113" s="71"/>
      <c r="E113" s="70"/>
      <c r="F113" s="70"/>
      <c r="G113" s="70"/>
      <c r="H113" s="70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70"/>
      <c r="U113" s="47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0"/>
      <c r="AG113" s="70"/>
      <c r="AH113" s="47"/>
      <c r="AI113" s="79"/>
      <c r="AJ113" s="79"/>
      <c r="AK113" s="79"/>
      <c r="AL113" s="47"/>
      <c r="AM113" s="47"/>
      <c r="AN113" s="70"/>
      <c r="AO113" s="47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</row>
    <row r="114" spans="1:52" x14ac:dyDescent="0.25">
      <c r="A114" s="70"/>
      <c r="B114" s="70"/>
      <c r="C114" s="70"/>
      <c r="D114" s="71"/>
      <c r="E114" s="70"/>
      <c r="F114" s="70"/>
      <c r="G114" s="70"/>
      <c r="H114" s="70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70"/>
      <c r="U114" s="47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0"/>
      <c r="AG114" s="70"/>
      <c r="AH114" s="47"/>
      <c r="AI114" s="79"/>
      <c r="AJ114" s="79"/>
      <c r="AK114" s="79"/>
      <c r="AL114" s="47"/>
      <c r="AM114" s="47"/>
      <c r="AN114" s="70"/>
      <c r="AO114" s="47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</row>
    <row r="115" spans="1:52" x14ac:dyDescent="0.25">
      <c r="A115" s="70"/>
      <c r="B115" s="70"/>
      <c r="C115" s="70"/>
      <c r="D115" s="71"/>
      <c r="E115" s="70"/>
      <c r="F115" s="70"/>
      <c r="G115" s="70"/>
      <c r="H115" s="70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70"/>
      <c r="U115" s="47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0"/>
      <c r="AG115" s="70"/>
      <c r="AH115" s="47"/>
      <c r="AI115" s="79"/>
      <c r="AJ115" s="79"/>
      <c r="AK115" s="79"/>
      <c r="AL115" s="47"/>
      <c r="AM115" s="47"/>
      <c r="AN115" s="70"/>
      <c r="AO115" s="47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</row>
    <row r="116" spans="1:52" x14ac:dyDescent="0.25">
      <c r="A116" s="70"/>
      <c r="B116" s="70"/>
      <c r="C116" s="70"/>
      <c r="D116" s="71"/>
      <c r="E116" s="70"/>
      <c r="F116" s="70"/>
      <c r="G116" s="70"/>
      <c r="H116" s="70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70"/>
      <c r="U116" s="47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0"/>
      <c r="AG116" s="70"/>
      <c r="AH116" s="47"/>
      <c r="AI116" s="79"/>
      <c r="AJ116" s="79"/>
      <c r="AK116" s="79"/>
      <c r="AL116" s="47"/>
      <c r="AM116" s="47"/>
      <c r="AN116" s="70"/>
      <c r="AO116" s="47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</row>
    <row r="117" spans="1:52" x14ac:dyDescent="0.25">
      <c r="A117" s="70"/>
      <c r="B117" s="70"/>
      <c r="C117" s="70"/>
      <c r="D117" s="71"/>
      <c r="E117" s="70"/>
      <c r="F117" s="70"/>
      <c r="G117" s="70"/>
      <c r="H117" s="70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70"/>
      <c r="U117" s="47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0"/>
      <c r="AG117" s="70"/>
      <c r="AH117" s="47"/>
      <c r="AI117" s="79"/>
      <c r="AJ117" s="79"/>
      <c r="AK117" s="79"/>
      <c r="AL117" s="47"/>
      <c r="AM117" s="47"/>
      <c r="AN117" s="70"/>
      <c r="AO117" s="47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</row>
    <row r="118" spans="1:52" x14ac:dyDescent="0.25">
      <c r="A118" s="70"/>
      <c r="B118" s="70"/>
      <c r="C118" s="70"/>
      <c r="D118" s="71"/>
      <c r="E118" s="70"/>
      <c r="F118" s="70"/>
      <c r="G118" s="70"/>
      <c r="H118" s="70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70"/>
      <c r="U118" s="47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0"/>
      <c r="AG118" s="70"/>
      <c r="AH118" s="47"/>
      <c r="AI118" s="79"/>
      <c r="AJ118" s="79"/>
      <c r="AK118" s="79"/>
      <c r="AL118" s="47"/>
      <c r="AM118" s="47"/>
      <c r="AN118" s="70"/>
      <c r="AO118" s="47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</row>
    <row r="119" spans="1:52" x14ac:dyDescent="0.25">
      <c r="A119" s="70"/>
      <c r="B119" s="70"/>
      <c r="C119" s="70"/>
      <c r="D119" s="71"/>
      <c r="E119" s="70"/>
      <c r="F119" s="70"/>
      <c r="G119" s="70"/>
      <c r="H119" s="70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70"/>
      <c r="U119" s="47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0"/>
      <c r="AG119" s="70"/>
      <c r="AH119" s="47"/>
      <c r="AI119" s="79"/>
      <c r="AJ119" s="79"/>
      <c r="AK119" s="79"/>
      <c r="AL119" s="47"/>
      <c r="AM119" s="47"/>
      <c r="AN119" s="70"/>
      <c r="AO119" s="47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</row>
    <row r="120" spans="1:52" x14ac:dyDescent="0.25">
      <c r="A120" s="70"/>
      <c r="B120" s="70"/>
      <c r="C120" s="70"/>
      <c r="D120" s="71"/>
      <c r="E120" s="70"/>
      <c r="F120" s="70"/>
      <c r="G120" s="70"/>
      <c r="H120" s="70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70"/>
      <c r="U120" s="47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0"/>
      <c r="AG120" s="70"/>
      <c r="AH120" s="47"/>
      <c r="AI120" s="79"/>
      <c r="AJ120" s="79"/>
      <c r="AK120" s="79"/>
      <c r="AL120" s="47"/>
      <c r="AM120" s="47"/>
      <c r="AN120" s="70"/>
      <c r="AO120" s="47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</row>
    <row r="121" spans="1:52" x14ac:dyDescent="0.25">
      <c r="A121" s="70"/>
      <c r="B121" s="70"/>
      <c r="C121" s="70"/>
      <c r="D121" s="71"/>
      <c r="E121" s="70"/>
      <c r="F121" s="70"/>
      <c r="G121" s="70"/>
      <c r="H121" s="70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70"/>
      <c r="U121" s="47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0"/>
      <c r="AG121" s="70"/>
      <c r="AH121" s="47"/>
      <c r="AI121" s="79"/>
      <c r="AJ121" s="79"/>
      <c r="AK121" s="79"/>
      <c r="AL121" s="47"/>
      <c r="AM121" s="47"/>
      <c r="AN121" s="70"/>
      <c r="AO121" s="47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</row>
    <row r="122" spans="1:52" x14ac:dyDescent="0.25">
      <c r="A122" s="70"/>
      <c r="B122" s="70"/>
      <c r="C122" s="70"/>
      <c r="D122" s="71"/>
      <c r="E122" s="70"/>
      <c r="F122" s="70"/>
      <c r="G122" s="70"/>
      <c r="H122" s="70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70"/>
      <c r="U122" s="47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0"/>
      <c r="AG122" s="70"/>
      <c r="AH122" s="47"/>
      <c r="AI122" s="79"/>
      <c r="AJ122" s="79"/>
      <c r="AK122" s="79"/>
      <c r="AL122" s="47"/>
      <c r="AM122" s="47"/>
      <c r="AN122" s="70"/>
      <c r="AO122" s="47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</row>
    <row r="123" spans="1:52" x14ac:dyDescent="0.25">
      <c r="A123" s="70"/>
      <c r="B123" s="70"/>
      <c r="C123" s="70"/>
      <c r="D123" s="71"/>
      <c r="E123" s="70"/>
      <c r="F123" s="70"/>
      <c r="G123" s="70"/>
      <c r="H123" s="70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70"/>
      <c r="U123" s="47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0"/>
      <c r="AG123" s="70"/>
      <c r="AH123" s="47"/>
      <c r="AI123" s="79"/>
      <c r="AJ123" s="79"/>
      <c r="AK123" s="79"/>
      <c r="AL123" s="47"/>
      <c r="AM123" s="47"/>
      <c r="AN123" s="70"/>
      <c r="AO123" s="47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</row>
    <row r="124" spans="1:52" x14ac:dyDescent="0.25">
      <c r="A124" s="70"/>
      <c r="B124" s="70"/>
      <c r="C124" s="70"/>
      <c r="D124" s="71"/>
      <c r="E124" s="70"/>
      <c r="F124" s="70"/>
      <c r="G124" s="70"/>
      <c r="H124" s="70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70"/>
      <c r="U124" s="47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0"/>
      <c r="AG124" s="70"/>
      <c r="AH124" s="47"/>
      <c r="AI124" s="79"/>
      <c r="AJ124" s="79"/>
      <c r="AK124" s="79"/>
      <c r="AL124" s="47"/>
      <c r="AM124" s="47"/>
      <c r="AN124" s="70"/>
      <c r="AO124" s="47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</row>
    <row r="125" spans="1:52" x14ac:dyDescent="0.25">
      <c r="A125" s="70"/>
      <c r="B125" s="70"/>
      <c r="C125" s="70"/>
      <c r="D125" s="71"/>
      <c r="E125" s="70"/>
      <c r="F125" s="70"/>
      <c r="G125" s="70"/>
      <c r="H125" s="70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70"/>
      <c r="U125" s="47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0"/>
      <c r="AG125" s="70"/>
      <c r="AH125" s="47"/>
      <c r="AI125" s="79"/>
      <c r="AJ125" s="79"/>
      <c r="AK125" s="79"/>
      <c r="AL125" s="47"/>
      <c r="AM125" s="47"/>
      <c r="AN125" s="70"/>
      <c r="AO125" s="47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</row>
    <row r="126" spans="1:52" x14ac:dyDescent="0.25">
      <c r="A126" s="70"/>
      <c r="B126" s="70"/>
      <c r="C126" s="70"/>
      <c r="D126" s="71"/>
      <c r="E126" s="70"/>
      <c r="F126" s="70"/>
      <c r="G126" s="70"/>
      <c r="H126" s="70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70"/>
      <c r="U126" s="47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0"/>
      <c r="AG126" s="70"/>
      <c r="AH126" s="47"/>
      <c r="AI126" s="79"/>
      <c r="AJ126" s="79"/>
      <c r="AK126" s="79"/>
      <c r="AL126" s="47"/>
      <c r="AM126" s="47"/>
      <c r="AN126" s="70"/>
      <c r="AO126" s="47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</row>
    <row r="127" spans="1:52" x14ac:dyDescent="0.25">
      <c r="A127" s="70"/>
      <c r="B127" s="70"/>
      <c r="C127" s="70"/>
      <c r="D127" s="71"/>
      <c r="E127" s="70"/>
      <c r="F127" s="70"/>
      <c r="G127" s="70"/>
      <c r="H127" s="70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70"/>
      <c r="U127" s="47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0"/>
      <c r="AG127" s="70"/>
      <c r="AH127" s="47"/>
      <c r="AI127" s="79"/>
      <c r="AJ127" s="79"/>
      <c r="AK127" s="79"/>
      <c r="AL127" s="47"/>
      <c r="AM127" s="47"/>
      <c r="AN127" s="70"/>
      <c r="AO127" s="47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</row>
    <row r="128" spans="1:52" x14ac:dyDescent="0.25">
      <c r="A128" s="70"/>
      <c r="B128" s="70"/>
      <c r="C128" s="70"/>
      <c r="D128" s="71"/>
      <c r="E128" s="70"/>
      <c r="F128" s="70"/>
      <c r="G128" s="70"/>
      <c r="H128" s="70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70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70"/>
      <c r="AG128" s="70"/>
      <c r="AH128" s="70"/>
      <c r="AI128" s="70"/>
      <c r="AJ128" s="70"/>
      <c r="AK128" s="70"/>
      <c r="AL128" s="70"/>
      <c r="AM128" s="70"/>
      <c r="AN128" s="70"/>
      <c r="AO128" s="47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</row>
    <row r="129" spans="1:52" x14ac:dyDescent="0.25">
      <c r="A129" s="70"/>
      <c r="B129" s="70"/>
      <c r="C129" s="70"/>
      <c r="D129" s="71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70"/>
      <c r="AG129" s="70"/>
      <c r="AH129" s="70"/>
      <c r="AI129" s="70"/>
      <c r="AJ129" s="70"/>
      <c r="AK129" s="70"/>
      <c r="AL129" s="70"/>
      <c r="AM129" s="70"/>
      <c r="AN129" s="70"/>
      <c r="AO129" s="47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</row>
    <row r="130" spans="1:52" x14ac:dyDescent="0.25">
      <c r="A130" s="70"/>
      <c r="B130" s="70"/>
      <c r="C130" s="70"/>
      <c r="D130" s="71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47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</row>
    <row r="131" spans="1:52" x14ac:dyDescent="0.25">
      <c r="A131" s="70"/>
      <c r="B131" s="70"/>
      <c r="C131" s="70"/>
      <c r="D131" s="71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47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</row>
    <row r="132" spans="1:52" x14ac:dyDescent="0.25">
      <c r="A132" s="70"/>
      <c r="B132" s="70"/>
      <c r="C132" s="70"/>
      <c r="D132" s="71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47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</row>
    <row r="133" spans="1:52" x14ac:dyDescent="0.25">
      <c r="A133" s="70"/>
      <c r="B133" s="70"/>
      <c r="C133" s="70"/>
      <c r="D133" s="71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47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</row>
    <row r="134" spans="1:52" x14ac:dyDescent="0.25">
      <c r="A134" s="70"/>
      <c r="B134" s="70"/>
      <c r="C134" s="70"/>
      <c r="D134" s="71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47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</row>
    <row r="135" spans="1:52" x14ac:dyDescent="0.25">
      <c r="A135" s="70"/>
      <c r="B135" s="70"/>
      <c r="C135" s="70"/>
      <c r="D135" s="71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47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</row>
    <row r="136" spans="1:52" x14ac:dyDescent="0.25">
      <c r="A136" s="70"/>
      <c r="B136" s="70"/>
      <c r="C136" s="70"/>
      <c r="D136" s="71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47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</row>
    <row r="137" spans="1:52" x14ac:dyDescent="0.25">
      <c r="A137" s="70"/>
      <c r="B137" s="70"/>
      <c r="C137" s="70"/>
      <c r="D137" s="71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47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</row>
    <row r="138" spans="1:52" x14ac:dyDescent="0.25">
      <c r="A138" s="70"/>
      <c r="B138" s="70"/>
      <c r="C138" s="70"/>
      <c r="D138" s="71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47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</row>
    <row r="139" spans="1:52" x14ac:dyDescent="0.25">
      <c r="A139" s="70"/>
      <c r="B139" s="70"/>
      <c r="C139" s="70"/>
      <c r="D139" s="71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47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</row>
    <row r="140" spans="1:52" x14ac:dyDescent="0.25">
      <c r="A140" s="70"/>
      <c r="B140" s="70"/>
      <c r="C140" s="70"/>
      <c r="D140" s="71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47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</row>
    <row r="141" spans="1:52" x14ac:dyDescent="0.25">
      <c r="A141" s="70"/>
      <c r="B141" s="70"/>
      <c r="C141" s="70"/>
      <c r="D141" s="71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47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</row>
    <row r="142" spans="1:52" x14ac:dyDescent="0.25">
      <c r="A142" s="70"/>
      <c r="B142" s="70"/>
      <c r="C142" s="70"/>
      <c r="D142" s="71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47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</row>
    <row r="143" spans="1:52" x14ac:dyDescent="0.25">
      <c r="A143" s="70"/>
      <c r="B143" s="70"/>
      <c r="C143" s="70"/>
      <c r="D143" s="71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47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</row>
    <row r="144" spans="1:52" x14ac:dyDescent="0.25">
      <c r="A144" s="70"/>
      <c r="B144" s="70"/>
      <c r="C144" s="70"/>
      <c r="D144" s="71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47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</row>
    <row r="145" spans="1:52" x14ac:dyDescent="0.25">
      <c r="A145" s="70"/>
      <c r="B145" s="70"/>
      <c r="C145" s="70"/>
      <c r="D145" s="71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47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</row>
    <row r="146" spans="1:52" x14ac:dyDescent="0.25">
      <c r="A146" s="70"/>
      <c r="B146" s="70"/>
      <c r="C146" s="70"/>
      <c r="D146" s="71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47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</row>
    <row r="147" spans="1:52" x14ac:dyDescent="0.25">
      <c r="A147" s="70"/>
      <c r="B147" s="70"/>
      <c r="C147" s="70"/>
      <c r="D147" s="71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47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</row>
    <row r="148" spans="1:52" x14ac:dyDescent="0.25">
      <c r="A148" s="70"/>
      <c r="B148" s="70"/>
      <c r="C148" s="70"/>
      <c r="D148" s="71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47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</row>
    <row r="149" spans="1:52" x14ac:dyDescent="0.25">
      <c r="C149" s="70"/>
      <c r="D149" s="71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47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</row>
    <row r="150" spans="1:52" x14ac:dyDescent="0.25">
      <c r="C150" s="70"/>
      <c r="D150" s="71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47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</row>
  </sheetData>
  <mergeCells count="28">
    <mergeCell ref="AM5:AM6"/>
    <mergeCell ref="AL5:AL6"/>
    <mergeCell ref="AH4:AM4"/>
    <mergeCell ref="AI5:AI6"/>
    <mergeCell ref="AH5:AH6"/>
    <mergeCell ref="AK5:AK6"/>
    <mergeCell ref="K5:K6"/>
    <mergeCell ref="L5:L6"/>
    <mergeCell ref="AJ5:AJ6"/>
    <mergeCell ref="V4:AF4"/>
    <mergeCell ref="I4:I6"/>
    <mergeCell ref="U4:U6"/>
    <mergeCell ref="J5:J6"/>
    <mergeCell ref="P5:P6"/>
    <mergeCell ref="Q5:Q6"/>
    <mergeCell ref="J4:S4"/>
    <mergeCell ref="R5:R6"/>
    <mergeCell ref="S5:S6"/>
    <mergeCell ref="M5:M6"/>
    <mergeCell ref="N5:N6"/>
    <mergeCell ref="O5:O6"/>
    <mergeCell ref="G5:G6"/>
    <mergeCell ref="D5:D6"/>
    <mergeCell ref="E5:E6"/>
    <mergeCell ref="G17:G18"/>
    <mergeCell ref="F5:F6"/>
    <mergeCell ref="E17:E18"/>
    <mergeCell ref="F17:F18"/>
  </mergeCells>
  <pageMargins left="0.7" right="0.7" top="0.75" bottom="0.75" header="0.3" footer="0.3"/>
  <pageSetup paperSize="9" orientation="portrait" r:id="rId1"/>
  <ignoredErrors>
    <ignoredError sqref="AI7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'Emissions Lookup Table'!$AB$5:$AB$8</xm:f>
          </x14:formula1>
          <xm:sqref>G7:G16</xm:sqref>
        </x14:dataValidation>
        <x14:dataValidation type="list" allowBlank="1" showInputMessage="1" showErrorMessage="1" xr:uid="{00000000-0002-0000-0100-000001000000}">
          <x14:formula1>
            <xm:f>'Emissions Lookup Table'!$AA$4:$AA$9</xm:f>
          </x14:formula1>
          <xm:sqref>F7:F16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13"/>
  <sheetViews>
    <sheetView topLeftCell="E35" workbookViewId="0">
      <selection activeCell="F44" sqref="F44:F63"/>
    </sheetView>
  </sheetViews>
  <sheetFormatPr defaultRowHeight="15" x14ac:dyDescent="0.25"/>
  <cols>
    <col min="1" max="1" width="14.5703125" style="9" customWidth="1"/>
    <col min="2" max="2" width="30" style="16" customWidth="1"/>
    <col min="3" max="3" width="26.5703125" style="18" customWidth="1"/>
    <col min="4" max="4" width="36.42578125" style="16" customWidth="1"/>
    <col min="5" max="5" width="26.140625" style="18" customWidth="1"/>
    <col min="6" max="6" width="32.7109375" style="7" customWidth="1"/>
    <col min="24" max="24" width="23.140625" customWidth="1"/>
    <col min="25" max="25" width="14.85546875" bestFit="1" customWidth="1"/>
    <col min="27" max="27" width="27" customWidth="1"/>
    <col min="28" max="28" width="26.28515625" bestFit="1" customWidth="1"/>
    <col min="30" max="30" width="15.42578125" bestFit="1" customWidth="1"/>
  </cols>
  <sheetData>
    <row r="1" spans="1:28" ht="18" x14ac:dyDescent="0.25">
      <c r="A1" s="31" t="s">
        <v>88</v>
      </c>
      <c r="B1" s="32"/>
      <c r="C1" s="33"/>
      <c r="D1" s="32"/>
      <c r="E1" s="34"/>
      <c r="F1" s="35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x14ac:dyDescent="0.25">
      <c r="A2" s="37"/>
      <c r="B2" s="38"/>
      <c r="C2" s="39"/>
      <c r="D2" s="38"/>
      <c r="E2" s="39"/>
      <c r="F2" s="40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s="1" customFormat="1" ht="30" x14ac:dyDescent="0.25">
      <c r="A3" s="19" t="s">
        <v>65</v>
      </c>
      <c r="B3" s="20" t="s">
        <v>73</v>
      </c>
      <c r="C3" s="21" t="s">
        <v>62</v>
      </c>
      <c r="D3" s="20" t="s">
        <v>74</v>
      </c>
      <c r="E3" s="21" t="s">
        <v>61</v>
      </c>
      <c r="F3" s="21" t="s">
        <v>45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X3" s="3" t="s">
        <v>20</v>
      </c>
      <c r="Y3" s="3" t="s">
        <v>21</v>
      </c>
      <c r="AA3" s="4" t="s">
        <v>19</v>
      </c>
      <c r="AB3" s="4" t="s">
        <v>6</v>
      </c>
    </row>
    <row r="4" spans="1:28" x14ac:dyDescent="0.25">
      <c r="A4" s="22" t="s">
        <v>24</v>
      </c>
      <c r="B4" s="23" t="s">
        <v>59</v>
      </c>
      <c r="C4" s="24">
        <v>119.2</v>
      </c>
      <c r="D4" s="23" t="s">
        <v>23</v>
      </c>
      <c r="E4" s="24">
        <v>22.7</v>
      </c>
      <c r="F4" s="25">
        <v>96.5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X4" s="2"/>
      <c r="Y4" s="2"/>
      <c r="AA4" s="2"/>
      <c r="AB4" s="2"/>
    </row>
    <row r="5" spans="1:28" x14ac:dyDescent="0.25">
      <c r="A5" s="22" t="s">
        <v>25</v>
      </c>
      <c r="B5" s="23" t="s">
        <v>59</v>
      </c>
      <c r="C5" s="24">
        <v>238.4</v>
      </c>
      <c r="D5" s="23" t="s">
        <v>23</v>
      </c>
      <c r="E5" s="24">
        <v>45.4</v>
      </c>
      <c r="F5" s="25">
        <v>193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X5" s="2" t="s">
        <v>2</v>
      </c>
      <c r="Y5" s="2">
        <v>23.84</v>
      </c>
      <c r="AA5" s="2" t="s">
        <v>59</v>
      </c>
      <c r="AB5" s="2"/>
    </row>
    <row r="6" spans="1:28" x14ac:dyDescent="0.25">
      <c r="A6" s="22" t="s">
        <v>26</v>
      </c>
      <c r="B6" s="23" t="s">
        <v>59</v>
      </c>
      <c r="C6" s="24">
        <v>357.6</v>
      </c>
      <c r="D6" s="23" t="s">
        <v>23</v>
      </c>
      <c r="E6" s="24">
        <v>68.099999999999994</v>
      </c>
      <c r="F6" s="25">
        <v>289.5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X6" s="2" t="s">
        <v>22</v>
      </c>
      <c r="Y6" s="2">
        <v>4.54</v>
      </c>
      <c r="AA6" s="2" t="s">
        <v>44</v>
      </c>
      <c r="AB6" s="2" t="s">
        <v>49</v>
      </c>
    </row>
    <row r="7" spans="1:28" x14ac:dyDescent="0.25">
      <c r="A7" s="22" t="s">
        <v>27</v>
      </c>
      <c r="B7" s="23" t="s">
        <v>59</v>
      </c>
      <c r="C7" s="24">
        <v>476.8</v>
      </c>
      <c r="D7" s="23" t="s">
        <v>23</v>
      </c>
      <c r="E7" s="24">
        <v>90.8</v>
      </c>
      <c r="F7" s="25">
        <v>386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X7" s="2" t="s">
        <v>0</v>
      </c>
      <c r="Y7" s="2">
        <v>2.54</v>
      </c>
      <c r="AA7" s="2" t="s">
        <v>48</v>
      </c>
      <c r="AB7" s="2" t="s">
        <v>0</v>
      </c>
    </row>
    <row r="8" spans="1:28" x14ac:dyDescent="0.25">
      <c r="A8" s="22" t="s">
        <v>28</v>
      </c>
      <c r="B8" s="23" t="s">
        <v>59</v>
      </c>
      <c r="C8" s="24">
        <v>596</v>
      </c>
      <c r="D8" s="23" t="s">
        <v>23</v>
      </c>
      <c r="E8" s="24">
        <v>113.5</v>
      </c>
      <c r="F8" s="25">
        <v>482.5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X8" s="2" t="s">
        <v>1</v>
      </c>
      <c r="Y8" s="2">
        <v>1.08</v>
      </c>
      <c r="AA8" s="2" t="s">
        <v>60</v>
      </c>
      <c r="AB8" s="2" t="s">
        <v>1</v>
      </c>
    </row>
    <row r="9" spans="1:28" x14ac:dyDescent="0.25">
      <c r="A9" s="22" t="s">
        <v>29</v>
      </c>
      <c r="B9" s="23" t="s">
        <v>59</v>
      </c>
      <c r="C9" s="24">
        <v>715.2</v>
      </c>
      <c r="D9" s="23" t="s">
        <v>23</v>
      </c>
      <c r="E9" s="24">
        <v>136.19999999999999</v>
      </c>
      <c r="F9" s="25">
        <v>579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AA9" s="2" t="s">
        <v>0</v>
      </c>
      <c r="AB9" s="2"/>
    </row>
    <row r="10" spans="1:28" x14ac:dyDescent="0.25">
      <c r="A10" s="22" t="s">
        <v>30</v>
      </c>
      <c r="B10" s="23" t="s">
        <v>59</v>
      </c>
      <c r="C10" s="24">
        <v>834.40000000000009</v>
      </c>
      <c r="D10" s="23" t="s">
        <v>23</v>
      </c>
      <c r="E10" s="24">
        <v>158.89999999999998</v>
      </c>
      <c r="F10" s="25">
        <v>675.5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8" x14ac:dyDescent="0.25">
      <c r="A11" s="22" t="s">
        <v>31</v>
      </c>
      <c r="B11" s="23" t="s">
        <v>59</v>
      </c>
      <c r="C11" s="24">
        <v>953.60000000000014</v>
      </c>
      <c r="D11" s="23" t="s">
        <v>23</v>
      </c>
      <c r="E11" s="24">
        <v>181.59999999999997</v>
      </c>
      <c r="F11" s="25">
        <v>772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8" x14ac:dyDescent="0.25">
      <c r="A12" s="22" t="s">
        <v>32</v>
      </c>
      <c r="B12" s="23" t="s">
        <v>59</v>
      </c>
      <c r="C12" s="24">
        <v>1072.8000000000002</v>
      </c>
      <c r="D12" s="23" t="s">
        <v>23</v>
      </c>
      <c r="E12" s="24">
        <v>204.29999999999995</v>
      </c>
      <c r="F12" s="25">
        <v>868.5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8" x14ac:dyDescent="0.25">
      <c r="A13" s="22" t="s">
        <v>33</v>
      </c>
      <c r="B13" s="23" t="s">
        <v>59</v>
      </c>
      <c r="C13" s="24">
        <v>1192.0000000000002</v>
      </c>
      <c r="D13" s="23" t="s">
        <v>23</v>
      </c>
      <c r="E13" s="24">
        <v>226.99999999999994</v>
      </c>
      <c r="F13" s="25">
        <v>965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8" x14ac:dyDescent="0.25">
      <c r="A14" s="22" t="s">
        <v>34</v>
      </c>
      <c r="B14" s="23" t="s">
        <v>59</v>
      </c>
      <c r="C14" s="24">
        <v>1311.2000000000003</v>
      </c>
      <c r="D14" s="23" t="s">
        <v>23</v>
      </c>
      <c r="E14" s="24">
        <v>249.69999999999993</v>
      </c>
      <c r="F14" s="25">
        <v>1061.5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8" x14ac:dyDescent="0.25">
      <c r="A15" s="22" t="s">
        <v>35</v>
      </c>
      <c r="B15" s="23" t="s">
        <v>59</v>
      </c>
      <c r="C15" s="24">
        <v>1430.4000000000003</v>
      </c>
      <c r="D15" s="23" t="s">
        <v>23</v>
      </c>
      <c r="E15" s="24">
        <v>272.39999999999992</v>
      </c>
      <c r="F15" s="25">
        <v>1158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8" x14ac:dyDescent="0.25">
      <c r="A16" s="22" t="s">
        <v>36</v>
      </c>
      <c r="B16" s="23" t="s">
        <v>59</v>
      </c>
      <c r="C16" s="24">
        <v>1549.6000000000004</v>
      </c>
      <c r="D16" s="23" t="s">
        <v>23</v>
      </c>
      <c r="E16" s="24">
        <v>295.09999999999991</v>
      </c>
      <c r="F16" s="25">
        <v>1254.5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x14ac:dyDescent="0.25">
      <c r="A17" s="22" t="s">
        <v>37</v>
      </c>
      <c r="B17" s="23" t="s">
        <v>59</v>
      </c>
      <c r="C17" s="24">
        <v>1668.8000000000004</v>
      </c>
      <c r="D17" s="23" t="s">
        <v>23</v>
      </c>
      <c r="E17" s="24">
        <v>317.7999999999999</v>
      </c>
      <c r="F17" s="25">
        <v>1351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x14ac:dyDescent="0.25">
      <c r="A18" s="22" t="s">
        <v>38</v>
      </c>
      <c r="B18" s="23" t="s">
        <v>59</v>
      </c>
      <c r="C18" s="24">
        <v>1788.0000000000005</v>
      </c>
      <c r="D18" s="23" t="s">
        <v>23</v>
      </c>
      <c r="E18" s="24">
        <v>340.49999999999989</v>
      </c>
      <c r="F18" s="25">
        <v>1447.5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x14ac:dyDescent="0.25">
      <c r="A19" s="22" t="s">
        <v>39</v>
      </c>
      <c r="B19" s="23" t="s">
        <v>59</v>
      </c>
      <c r="C19" s="24">
        <v>1907.2000000000005</v>
      </c>
      <c r="D19" s="23" t="s">
        <v>23</v>
      </c>
      <c r="E19" s="24">
        <v>363.19999999999987</v>
      </c>
      <c r="F19" s="25">
        <v>1544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x14ac:dyDescent="0.25">
      <c r="A20" s="22" t="s">
        <v>40</v>
      </c>
      <c r="B20" s="23" t="s">
        <v>59</v>
      </c>
      <c r="C20" s="24">
        <v>2026.4000000000005</v>
      </c>
      <c r="D20" s="23" t="s">
        <v>23</v>
      </c>
      <c r="E20" s="24">
        <v>385.89999999999986</v>
      </c>
      <c r="F20" s="25">
        <v>1640.5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x14ac:dyDescent="0.25">
      <c r="A21" s="22" t="s">
        <v>41</v>
      </c>
      <c r="B21" s="23" t="s">
        <v>59</v>
      </c>
      <c r="C21" s="24">
        <v>2145.6000000000004</v>
      </c>
      <c r="D21" s="23" t="s">
        <v>23</v>
      </c>
      <c r="E21" s="24">
        <v>408.59999999999985</v>
      </c>
      <c r="F21" s="25">
        <v>1737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x14ac:dyDescent="0.25">
      <c r="A22" s="22" t="s">
        <v>42</v>
      </c>
      <c r="B22" s="23" t="s">
        <v>59</v>
      </c>
      <c r="C22" s="24">
        <v>2264.8000000000002</v>
      </c>
      <c r="D22" s="23" t="s">
        <v>23</v>
      </c>
      <c r="E22" s="24">
        <v>431.29999999999984</v>
      </c>
      <c r="F22" s="25">
        <v>1833.5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x14ac:dyDescent="0.25">
      <c r="A23" s="22" t="s">
        <v>43</v>
      </c>
      <c r="B23" s="23" t="s">
        <v>59</v>
      </c>
      <c r="C23" s="24">
        <v>2384</v>
      </c>
      <c r="D23" s="23" t="s">
        <v>23</v>
      </c>
      <c r="E23" s="24">
        <v>453.99999999999983</v>
      </c>
      <c r="F23" s="25">
        <v>1930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x14ac:dyDescent="0.25">
      <c r="A24" s="22" t="s">
        <v>24</v>
      </c>
      <c r="B24" s="23" t="s">
        <v>44</v>
      </c>
      <c r="C24" s="24">
        <v>119.2</v>
      </c>
      <c r="D24" s="23" t="s">
        <v>23</v>
      </c>
      <c r="E24" s="24">
        <v>22.7</v>
      </c>
      <c r="F24" s="25">
        <v>96.5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1:22" x14ac:dyDescent="0.25">
      <c r="A25" s="22" t="s">
        <v>25</v>
      </c>
      <c r="B25" s="23" t="s">
        <v>44</v>
      </c>
      <c r="C25" s="24">
        <v>238.4</v>
      </c>
      <c r="D25" s="23" t="s">
        <v>23</v>
      </c>
      <c r="E25" s="24">
        <v>45.4</v>
      </c>
      <c r="F25" s="25">
        <v>193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1:22" x14ac:dyDescent="0.25">
      <c r="A26" s="22" t="s">
        <v>26</v>
      </c>
      <c r="B26" s="23" t="s">
        <v>44</v>
      </c>
      <c r="C26" s="24">
        <v>357.6</v>
      </c>
      <c r="D26" s="23" t="s">
        <v>23</v>
      </c>
      <c r="E26" s="24">
        <v>68.099999999999994</v>
      </c>
      <c r="F26" s="25">
        <v>289.5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x14ac:dyDescent="0.25">
      <c r="A27" s="22" t="s">
        <v>27</v>
      </c>
      <c r="B27" s="23" t="s">
        <v>44</v>
      </c>
      <c r="C27" s="24">
        <v>476.8</v>
      </c>
      <c r="D27" s="23" t="s">
        <v>23</v>
      </c>
      <c r="E27" s="24">
        <v>90.8</v>
      </c>
      <c r="F27" s="25">
        <v>386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</row>
    <row r="28" spans="1:22" x14ac:dyDescent="0.25">
      <c r="A28" s="22" t="s">
        <v>28</v>
      </c>
      <c r="B28" s="23" t="s">
        <v>44</v>
      </c>
      <c r="C28" s="24">
        <v>596</v>
      </c>
      <c r="D28" s="23" t="s">
        <v>23</v>
      </c>
      <c r="E28" s="24">
        <v>113.5</v>
      </c>
      <c r="F28" s="25">
        <v>482.5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22" x14ac:dyDescent="0.25">
      <c r="A29" s="22" t="s">
        <v>29</v>
      </c>
      <c r="B29" s="23" t="s">
        <v>44</v>
      </c>
      <c r="C29" s="24">
        <v>715.2</v>
      </c>
      <c r="D29" s="23" t="s">
        <v>23</v>
      </c>
      <c r="E29" s="24">
        <v>136.19999999999999</v>
      </c>
      <c r="F29" s="25">
        <v>579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22" x14ac:dyDescent="0.25">
      <c r="A30" s="22" t="s">
        <v>30</v>
      </c>
      <c r="B30" s="23" t="s">
        <v>44</v>
      </c>
      <c r="C30" s="24">
        <v>834.40000000000009</v>
      </c>
      <c r="D30" s="23" t="s">
        <v>23</v>
      </c>
      <c r="E30" s="24">
        <v>158.89999999999998</v>
      </c>
      <c r="F30" s="25">
        <v>675.5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22" x14ac:dyDescent="0.25">
      <c r="A31" s="22" t="s">
        <v>31</v>
      </c>
      <c r="B31" s="23" t="s">
        <v>44</v>
      </c>
      <c r="C31" s="24">
        <v>953.60000000000014</v>
      </c>
      <c r="D31" s="23" t="s">
        <v>23</v>
      </c>
      <c r="E31" s="24">
        <v>181.59999999999997</v>
      </c>
      <c r="F31" s="25">
        <v>772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22" x14ac:dyDescent="0.25">
      <c r="A32" s="22" t="s">
        <v>32</v>
      </c>
      <c r="B32" s="23" t="s">
        <v>44</v>
      </c>
      <c r="C32" s="24">
        <v>1072.8000000000002</v>
      </c>
      <c r="D32" s="23" t="s">
        <v>23</v>
      </c>
      <c r="E32" s="24">
        <v>204.29999999999995</v>
      </c>
      <c r="F32" s="25">
        <v>868.5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 x14ac:dyDescent="0.25">
      <c r="A33" s="22" t="s">
        <v>33</v>
      </c>
      <c r="B33" s="23" t="s">
        <v>44</v>
      </c>
      <c r="C33" s="24">
        <v>1192.0000000000002</v>
      </c>
      <c r="D33" s="23" t="s">
        <v>23</v>
      </c>
      <c r="E33" s="24">
        <v>226.99999999999994</v>
      </c>
      <c r="F33" s="25">
        <v>965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  <row r="34" spans="1:22" x14ac:dyDescent="0.25">
      <c r="A34" s="22" t="s">
        <v>34</v>
      </c>
      <c r="B34" s="23" t="s">
        <v>44</v>
      </c>
      <c r="C34" s="24">
        <v>1311.2000000000003</v>
      </c>
      <c r="D34" s="23" t="s">
        <v>23</v>
      </c>
      <c r="E34" s="24">
        <v>249.69999999999993</v>
      </c>
      <c r="F34" s="25">
        <v>1061.5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x14ac:dyDescent="0.25">
      <c r="A35" s="22" t="s">
        <v>35</v>
      </c>
      <c r="B35" s="23" t="s">
        <v>44</v>
      </c>
      <c r="C35" s="24">
        <v>1430.4000000000003</v>
      </c>
      <c r="D35" s="23" t="s">
        <v>23</v>
      </c>
      <c r="E35" s="24">
        <v>272.39999999999992</v>
      </c>
      <c r="F35" s="25">
        <v>1158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x14ac:dyDescent="0.25">
      <c r="A36" s="22" t="s">
        <v>36</v>
      </c>
      <c r="B36" s="23" t="s">
        <v>44</v>
      </c>
      <c r="C36" s="24">
        <v>1549.6000000000004</v>
      </c>
      <c r="D36" s="23" t="s">
        <v>23</v>
      </c>
      <c r="E36" s="24">
        <v>295.09999999999991</v>
      </c>
      <c r="F36" s="25">
        <v>1254.5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x14ac:dyDescent="0.25">
      <c r="A37" s="22" t="s">
        <v>37</v>
      </c>
      <c r="B37" s="23" t="s">
        <v>44</v>
      </c>
      <c r="C37" s="24">
        <v>1668.8000000000004</v>
      </c>
      <c r="D37" s="23" t="s">
        <v>23</v>
      </c>
      <c r="E37" s="24">
        <v>317.7999999999999</v>
      </c>
      <c r="F37" s="25">
        <v>1351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x14ac:dyDescent="0.25">
      <c r="A38" s="22" t="s">
        <v>38</v>
      </c>
      <c r="B38" s="23" t="s">
        <v>44</v>
      </c>
      <c r="C38" s="24">
        <v>1788.0000000000005</v>
      </c>
      <c r="D38" s="23" t="s">
        <v>23</v>
      </c>
      <c r="E38" s="24">
        <v>340.49999999999989</v>
      </c>
      <c r="F38" s="25">
        <v>1447.5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x14ac:dyDescent="0.25">
      <c r="A39" s="22" t="s">
        <v>39</v>
      </c>
      <c r="B39" s="23" t="s">
        <v>44</v>
      </c>
      <c r="C39" s="24">
        <v>1907.2000000000005</v>
      </c>
      <c r="D39" s="23" t="s">
        <v>23</v>
      </c>
      <c r="E39" s="24">
        <v>363.19999999999987</v>
      </c>
      <c r="F39" s="25">
        <v>1544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x14ac:dyDescent="0.25">
      <c r="A40" s="22" t="s">
        <v>40</v>
      </c>
      <c r="B40" s="23" t="s">
        <v>44</v>
      </c>
      <c r="C40" s="24">
        <v>2026.4000000000005</v>
      </c>
      <c r="D40" s="23" t="s">
        <v>23</v>
      </c>
      <c r="E40" s="24">
        <v>385.89999999999986</v>
      </c>
      <c r="F40" s="25">
        <v>1640.5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x14ac:dyDescent="0.25">
      <c r="A41" s="22" t="s">
        <v>41</v>
      </c>
      <c r="B41" s="23" t="s">
        <v>44</v>
      </c>
      <c r="C41" s="24">
        <v>2145.6000000000004</v>
      </c>
      <c r="D41" s="23" t="s">
        <v>23</v>
      </c>
      <c r="E41" s="24">
        <v>408.59999999999985</v>
      </c>
      <c r="F41" s="25">
        <v>1737</v>
      </c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x14ac:dyDescent="0.25">
      <c r="A42" s="22" t="s">
        <v>42</v>
      </c>
      <c r="B42" s="23" t="s">
        <v>44</v>
      </c>
      <c r="C42" s="24">
        <v>2264.8000000000002</v>
      </c>
      <c r="D42" s="23" t="s">
        <v>23</v>
      </c>
      <c r="E42" s="24">
        <v>431.29999999999984</v>
      </c>
      <c r="F42" s="25">
        <v>1833.5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x14ac:dyDescent="0.25">
      <c r="A43" s="22" t="s">
        <v>43</v>
      </c>
      <c r="B43" s="23" t="s">
        <v>44</v>
      </c>
      <c r="C43" s="24">
        <v>2384</v>
      </c>
      <c r="D43" s="23" t="s">
        <v>23</v>
      </c>
      <c r="E43" s="24">
        <v>453.99999999999983</v>
      </c>
      <c r="F43" s="25">
        <v>1930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x14ac:dyDescent="0.25">
      <c r="A44" s="22" t="s">
        <v>24</v>
      </c>
      <c r="B44" s="23" t="s">
        <v>48</v>
      </c>
      <c r="C44" s="24">
        <v>22.7</v>
      </c>
      <c r="D44" s="23" t="s">
        <v>0</v>
      </c>
      <c r="E44" s="24">
        <v>12.7</v>
      </c>
      <c r="F44" s="25">
        <v>10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x14ac:dyDescent="0.25">
      <c r="A45" s="22" t="s">
        <v>25</v>
      </c>
      <c r="B45" s="23" t="s">
        <v>48</v>
      </c>
      <c r="C45" s="24">
        <v>45.4</v>
      </c>
      <c r="D45" s="23" t="s">
        <v>0</v>
      </c>
      <c r="E45" s="24">
        <v>25.4</v>
      </c>
      <c r="F45" s="25">
        <v>20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x14ac:dyDescent="0.25">
      <c r="A46" s="22" t="s">
        <v>26</v>
      </c>
      <c r="B46" s="23" t="s">
        <v>48</v>
      </c>
      <c r="C46" s="24">
        <v>68.099999999999994</v>
      </c>
      <c r="D46" s="23" t="s">
        <v>0</v>
      </c>
      <c r="E46" s="24">
        <v>38.099999999999994</v>
      </c>
      <c r="F46" s="25">
        <v>30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x14ac:dyDescent="0.25">
      <c r="A47" s="22" t="s">
        <v>27</v>
      </c>
      <c r="B47" s="23" t="s">
        <v>48</v>
      </c>
      <c r="C47" s="24">
        <v>90.8</v>
      </c>
      <c r="D47" s="23" t="s">
        <v>0</v>
      </c>
      <c r="E47" s="24">
        <v>50.8</v>
      </c>
      <c r="F47" s="25">
        <v>40</v>
      </c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x14ac:dyDescent="0.25">
      <c r="A48" s="22" t="s">
        <v>28</v>
      </c>
      <c r="B48" s="23" t="s">
        <v>48</v>
      </c>
      <c r="C48" s="24">
        <v>113.5</v>
      </c>
      <c r="D48" s="23" t="s">
        <v>0</v>
      </c>
      <c r="E48" s="24">
        <v>63.5</v>
      </c>
      <c r="F48" s="25">
        <v>50</v>
      </c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x14ac:dyDescent="0.25">
      <c r="A49" s="22" t="s">
        <v>29</v>
      </c>
      <c r="B49" s="23" t="s">
        <v>48</v>
      </c>
      <c r="C49" s="24">
        <v>136.19999999999999</v>
      </c>
      <c r="D49" s="23" t="s">
        <v>0</v>
      </c>
      <c r="E49" s="24">
        <v>76.2</v>
      </c>
      <c r="F49" s="25">
        <v>60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x14ac:dyDescent="0.25">
      <c r="A50" s="22" t="s">
        <v>30</v>
      </c>
      <c r="B50" s="23" t="s">
        <v>48</v>
      </c>
      <c r="C50" s="24">
        <v>158.89999999999998</v>
      </c>
      <c r="D50" s="23" t="s">
        <v>0</v>
      </c>
      <c r="E50" s="24">
        <v>88.9</v>
      </c>
      <c r="F50" s="25">
        <v>70</v>
      </c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x14ac:dyDescent="0.25">
      <c r="A51" s="22" t="s">
        <v>31</v>
      </c>
      <c r="B51" s="23" t="s">
        <v>48</v>
      </c>
      <c r="C51" s="24">
        <v>181.59999999999997</v>
      </c>
      <c r="D51" s="23" t="s">
        <v>0</v>
      </c>
      <c r="E51" s="24">
        <v>101.60000000000001</v>
      </c>
      <c r="F51" s="25">
        <v>80</v>
      </c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x14ac:dyDescent="0.25">
      <c r="A52" s="22" t="s">
        <v>32</v>
      </c>
      <c r="B52" s="23" t="s">
        <v>48</v>
      </c>
      <c r="C52" s="24">
        <v>204.29999999999995</v>
      </c>
      <c r="D52" s="23" t="s">
        <v>0</v>
      </c>
      <c r="E52" s="24">
        <v>114.30000000000001</v>
      </c>
      <c r="F52" s="25">
        <v>90</v>
      </c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x14ac:dyDescent="0.25">
      <c r="A53" s="22" t="s">
        <v>33</v>
      </c>
      <c r="B53" s="23" t="s">
        <v>48</v>
      </c>
      <c r="C53" s="24">
        <v>226.99999999999994</v>
      </c>
      <c r="D53" s="23" t="s">
        <v>0</v>
      </c>
      <c r="E53" s="24">
        <v>127.00000000000001</v>
      </c>
      <c r="F53" s="25">
        <v>100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x14ac:dyDescent="0.25">
      <c r="A54" s="22" t="s">
        <v>34</v>
      </c>
      <c r="B54" s="23" t="s">
        <v>48</v>
      </c>
      <c r="C54" s="24">
        <v>249.69999999999993</v>
      </c>
      <c r="D54" s="23" t="s">
        <v>0</v>
      </c>
      <c r="E54" s="24">
        <v>139.70000000000002</v>
      </c>
      <c r="F54" s="25">
        <v>110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x14ac:dyDescent="0.25">
      <c r="A55" s="22" t="s">
        <v>35</v>
      </c>
      <c r="B55" s="23" t="s">
        <v>48</v>
      </c>
      <c r="C55" s="24">
        <v>272.39999999999992</v>
      </c>
      <c r="D55" s="23" t="s">
        <v>0</v>
      </c>
      <c r="E55" s="24">
        <v>152.4</v>
      </c>
      <c r="F55" s="25">
        <v>120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x14ac:dyDescent="0.25">
      <c r="A56" s="22" t="s">
        <v>36</v>
      </c>
      <c r="B56" s="23" t="s">
        <v>48</v>
      </c>
      <c r="C56" s="24">
        <v>295.09999999999991</v>
      </c>
      <c r="D56" s="23" t="s">
        <v>0</v>
      </c>
      <c r="E56" s="24">
        <v>165.1</v>
      </c>
      <c r="F56" s="25">
        <v>130</v>
      </c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x14ac:dyDescent="0.25">
      <c r="A57" s="22" t="s">
        <v>37</v>
      </c>
      <c r="B57" s="23" t="s">
        <v>48</v>
      </c>
      <c r="C57" s="24">
        <v>317.7999999999999</v>
      </c>
      <c r="D57" s="23" t="s">
        <v>0</v>
      </c>
      <c r="E57" s="24">
        <v>177.79999999999998</v>
      </c>
      <c r="F57" s="25">
        <v>140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x14ac:dyDescent="0.25">
      <c r="A58" s="22" t="s">
        <v>38</v>
      </c>
      <c r="B58" s="23" t="s">
        <v>48</v>
      </c>
      <c r="C58" s="24">
        <v>340.49999999999989</v>
      </c>
      <c r="D58" s="23" t="s">
        <v>0</v>
      </c>
      <c r="E58" s="24">
        <v>190.49999999999997</v>
      </c>
      <c r="F58" s="25">
        <v>150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x14ac:dyDescent="0.25">
      <c r="A59" s="22" t="s">
        <v>39</v>
      </c>
      <c r="B59" s="23" t="s">
        <v>48</v>
      </c>
      <c r="C59" s="24">
        <v>363.19999999999987</v>
      </c>
      <c r="D59" s="23" t="s">
        <v>0</v>
      </c>
      <c r="E59" s="24">
        <v>203.19999999999996</v>
      </c>
      <c r="F59" s="25">
        <v>160</v>
      </c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 x14ac:dyDescent="0.25">
      <c r="A60" s="22" t="s">
        <v>40</v>
      </c>
      <c r="B60" s="23" t="s">
        <v>48</v>
      </c>
      <c r="C60" s="24">
        <v>385.89999999999986</v>
      </c>
      <c r="D60" s="23" t="s">
        <v>0</v>
      </c>
      <c r="E60" s="24">
        <v>215.89999999999995</v>
      </c>
      <c r="F60" s="25">
        <v>170</v>
      </c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x14ac:dyDescent="0.25">
      <c r="A61" s="22" t="s">
        <v>41</v>
      </c>
      <c r="B61" s="23" t="s">
        <v>48</v>
      </c>
      <c r="C61" s="24">
        <v>408.59999999999985</v>
      </c>
      <c r="D61" s="23" t="s">
        <v>0</v>
      </c>
      <c r="E61" s="24">
        <v>228.59999999999994</v>
      </c>
      <c r="F61" s="25">
        <v>180</v>
      </c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x14ac:dyDescent="0.25">
      <c r="A62" s="22" t="s">
        <v>42</v>
      </c>
      <c r="B62" s="23" t="s">
        <v>48</v>
      </c>
      <c r="C62" s="24">
        <v>431.29999999999984</v>
      </c>
      <c r="D62" s="23" t="s">
        <v>0</v>
      </c>
      <c r="E62" s="24">
        <v>241.29999999999993</v>
      </c>
      <c r="F62" s="25">
        <v>190</v>
      </c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x14ac:dyDescent="0.25">
      <c r="A63" s="26" t="s">
        <v>43</v>
      </c>
      <c r="B63" s="23" t="s">
        <v>48</v>
      </c>
      <c r="C63" s="27">
        <v>453.99999999999983</v>
      </c>
      <c r="D63" s="28" t="s">
        <v>0</v>
      </c>
      <c r="E63" s="27">
        <v>253.99999999999991</v>
      </c>
      <c r="F63" s="25">
        <v>200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5" customFormat="1" x14ac:dyDescent="0.25">
      <c r="A64" s="22" t="s">
        <v>24</v>
      </c>
      <c r="B64" s="23" t="s">
        <v>60</v>
      </c>
      <c r="C64" s="24">
        <v>22.7</v>
      </c>
      <c r="D64" s="23" t="s">
        <v>0</v>
      </c>
      <c r="E64" s="24">
        <v>12.7</v>
      </c>
      <c r="F64" s="25">
        <v>10</v>
      </c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</row>
    <row r="65" spans="1:22" s="5" customFormat="1" x14ac:dyDescent="0.25">
      <c r="A65" s="22" t="s">
        <v>25</v>
      </c>
      <c r="B65" s="23" t="s">
        <v>60</v>
      </c>
      <c r="C65" s="24">
        <v>45.4</v>
      </c>
      <c r="D65" s="23" t="s">
        <v>0</v>
      </c>
      <c r="E65" s="24">
        <v>25.4</v>
      </c>
      <c r="F65" s="25">
        <v>20</v>
      </c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</row>
    <row r="66" spans="1:22" s="5" customFormat="1" x14ac:dyDescent="0.25">
      <c r="A66" s="22" t="s">
        <v>26</v>
      </c>
      <c r="B66" s="23" t="s">
        <v>60</v>
      </c>
      <c r="C66" s="24">
        <v>68.099999999999994</v>
      </c>
      <c r="D66" s="23" t="s">
        <v>0</v>
      </c>
      <c r="E66" s="24">
        <v>38.099999999999994</v>
      </c>
      <c r="F66" s="25">
        <v>30</v>
      </c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</row>
    <row r="67" spans="1:22" s="5" customFormat="1" x14ac:dyDescent="0.25">
      <c r="A67" s="22" t="s">
        <v>27</v>
      </c>
      <c r="B67" s="23" t="s">
        <v>60</v>
      </c>
      <c r="C67" s="24">
        <v>90.8</v>
      </c>
      <c r="D67" s="23" t="s">
        <v>0</v>
      </c>
      <c r="E67" s="24">
        <v>50.8</v>
      </c>
      <c r="F67" s="25">
        <v>40</v>
      </c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</row>
    <row r="68" spans="1:22" s="5" customFormat="1" x14ac:dyDescent="0.25">
      <c r="A68" s="22" t="s">
        <v>28</v>
      </c>
      <c r="B68" s="23" t="s">
        <v>60</v>
      </c>
      <c r="C68" s="24">
        <v>113.5</v>
      </c>
      <c r="D68" s="23" t="s">
        <v>0</v>
      </c>
      <c r="E68" s="24">
        <v>63.5</v>
      </c>
      <c r="F68" s="25">
        <v>50</v>
      </c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</row>
    <row r="69" spans="1:22" s="5" customFormat="1" x14ac:dyDescent="0.25">
      <c r="A69" s="22" t="s">
        <v>29</v>
      </c>
      <c r="B69" s="23" t="s">
        <v>60</v>
      </c>
      <c r="C69" s="24">
        <v>136.19999999999999</v>
      </c>
      <c r="D69" s="23" t="s">
        <v>0</v>
      </c>
      <c r="E69" s="24">
        <v>76.2</v>
      </c>
      <c r="F69" s="25">
        <v>60</v>
      </c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</row>
    <row r="70" spans="1:22" s="5" customFormat="1" x14ac:dyDescent="0.25">
      <c r="A70" s="22" t="s">
        <v>30</v>
      </c>
      <c r="B70" s="23" t="s">
        <v>60</v>
      </c>
      <c r="C70" s="24">
        <v>158.89999999999998</v>
      </c>
      <c r="D70" s="23" t="s">
        <v>0</v>
      </c>
      <c r="E70" s="24">
        <v>88.9</v>
      </c>
      <c r="F70" s="25">
        <v>70</v>
      </c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</row>
    <row r="71" spans="1:22" s="5" customFormat="1" x14ac:dyDescent="0.25">
      <c r="A71" s="22" t="s">
        <v>31</v>
      </c>
      <c r="B71" s="23" t="s">
        <v>60</v>
      </c>
      <c r="C71" s="24">
        <v>181.59999999999997</v>
      </c>
      <c r="D71" s="23" t="s">
        <v>0</v>
      </c>
      <c r="E71" s="24">
        <v>101.60000000000001</v>
      </c>
      <c r="F71" s="25">
        <v>80</v>
      </c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</row>
    <row r="72" spans="1:22" s="5" customFormat="1" x14ac:dyDescent="0.25">
      <c r="A72" s="22" t="s">
        <v>32</v>
      </c>
      <c r="B72" s="23" t="s">
        <v>60</v>
      </c>
      <c r="C72" s="24">
        <v>204.29999999999995</v>
      </c>
      <c r="D72" s="23" t="s">
        <v>0</v>
      </c>
      <c r="E72" s="24">
        <v>114.30000000000001</v>
      </c>
      <c r="F72" s="25">
        <v>90</v>
      </c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</row>
    <row r="73" spans="1:22" s="5" customFormat="1" x14ac:dyDescent="0.25">
      <c r="A73" s="22" t="s">
        <v>33</v>
      </c>
      <c r="B73" s="23" t="s">
        <v>60</v>
      </c>
      <c r="C73" s="24">
        <v>226.99999999999994</v>
      </c>
      <c r="D73" s="23" t="s">
        <v>0</v>
      </c>
      <c r="E73" s="24">
        <v>127.00000000000001</v>
      </c>
      <c r="F73" s="25">
        <v>100</v>
      </c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</row>
    <row r="74" spans="1:22" s="5" customFormat="1" x14ac:dyDescent="0.25">
      <c r="A74" s="22" t="s">
        <v>34</v>
      </c>
      <c r="B74" s="23" t="s">
        <v>60</v>
      </c>
      <c r="C74" s="24">
        <v>249.69999999999993</v>
      </c>
      <c r="D74" s="23" t="s">
        <v>0</v>
      </c>
      <c r="E74" s="24">
        <v>139.70000000000002</v>
      </c>
      <c r="F74" s="25">
        <v>110</v>
      </c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</row>
    <row r="75" spans="1:22" s="5" customFormat="1" x14ac:dyDescent="0.25">
      <c r="A75" s="22" t="s">
        <v>35</v>
      </c>
      <c r="B75" s="23" t="s">
        <v>60</v>
      </c>
      <c r="C75" s="24">
        <v>272.39999999999992</v>
      </c>
      <c r="D75" s="23" t="s">
        <v>0</v>
      </c>
      <c r="E75" s="24">
        <v>152.4</v>
      </c>
      <c r="F75" s="25">
        <v>120</v>
      </c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</row>
    <row r="76" spans="1:22" s="5" customFormat="1" x14ac:dyDescent="0.25">
      <c r="A76" s="22" t="s">
        <v>36</v>
      </c>
      <c r="B76" s="23" t="s">
        <v>60</v>
      </c>
      <c r="C76" s="24">
        <v>295.09999999999991</v>
      </c>
      <c r="D76" s="23" t="s">
        <v>0</v>
      </c>
      <c r="E76" s="24">
        <v>165.1</v>
      </c>
      <c r="F76" s="25">
        <v>130</v>
      </c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</row>
    <row r="77" spans="1:22" s="5" customFormat="1" x14ac:dyDescent="0.25">
      <c r="A77" s="22" t="s">
        <v>37</v>
      </c>
      <c r="B77" s="23" t="s">
        <v>60</v>
      </c>
      <c r="C77" s="24">
        <v>317.7999999999999</v>
      </c>
      <c r="D77" s="23" t="s">
        <v>0</v>
      </c>
      <c r="E77" s="24">
        <v>177.79999999999998</v>
      </c>
      <c r="F77" s="25">
        <v>140</v>
      </c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</row>
    <row r="78" spans="1:22" s="5" customFormat="1" x14ac:dyDescent="0.25">
      <c r="A78" s="22" t="s">
        <v>38</v>
      </c>
      <c r="B78" s="23" t="s">
        <v>60</v>
      </c>
      <c r="C78" s="24">
        <v>340.49999999999989</v>
      </c>
      <c r="D78" s="23" t="s">
        <v>0</v>
      </c>
      <c r="E78" s="24">
        <v>190.49999999999997</v>
      </c>
      <c r="F78" s="25">
        <v>150</v>
      </c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</row>
    <row r="79" spans="1:22" s="5" customFormat="1" x14ac:dyDescent="0.25">
      <c r="A79" s="22" t="s">
        <v>39</v>
      </c>
      <c r="B79" s="23" t="s">
        <v>60</v>
      </c>
      <c r="C79" s="24">
        <v>363.19999999999987</v>
      </c>
      <c r="D79" s="23" t="s">
        <v>0</v>
      </c>
      <c r="E79" s="24">
        <v>203.19999999999996</v>
      </c>
      <c r="F79" s="25">
        <v>160</v>
      </c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</row>
    <row r="80" spans="1:22" s="5" customFormat="1" x14ac:dyDescent="0.25">
      <c r="A80" s="22" t="s">
        <v>40</v>
      </c>
      <c r="B80" s="23" t="s">
        <v>60</v>
      </c>
      <c r="C80" s="24">
        <v>385.89999999999986</v>
      </c>
      <c r="D80" s="23" t="s">
        <v>0</v>
      </c>
      <c r="E80" s="24">
        <v>215.89999999999995</v>
      </c>
      <c r="F80" s="25">
        <v>170</v>
      </c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</row>
    <row r="81" spans="1:22" s="5" customFormat="1" x14ac:dyDescent="0.25">
      <c r="A81" s="22" t="s">
        <v>41</v>
      </c>
      <c r="B81" s="23" t="s">
        <v>60</v>
      </c>
      <c r="C81" s="24">
        <v>408.59999999999985</v>
      </c>
      <c r="D81" s="23" t="s">
        <v>0</v>
      </c>
      <c r="E81" s="24">
        <v>228.59999999999994</v>
      </c>
      <c r="F81" s="25">
        <v>180</v>
      </c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</row>
    <row r="82" spans="1:22" s="5" customFormat="1" x14ac:dyDescent="0.25">
      <c r="A82" s="22" t="s">
        <v>42</v>
      </c>
      <c r="B82" s="23" t="s">
        <v>60</v>
      </c>
      <c r="C82" s="24">
        <v>431.29999999999984</v>
      </c>
      <c r="D82" s="23" t="s">
        <v>0</v>
      </c>
      <c r="E82" s="24">
        <v>241.29999999999993</v>
      </c>
      <c r="F82" s="25">
        <v>190</v>
      </c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</row>
    <row r="83" spans="1:22" s="5" customFormat="1" x14ac:dyDescent="0.25">
      <c r="A83" s="26" t="s">
        <v>43</v>
      </c>
      <c r="B83" s="28" t="s">
        <v>60</v>
      </c>
      <c r="C83" s="27">
        <v>453.99999999999983</v>
      </c>
      <c r="D83" s="28" t="s">
        <v>0</v>
      </c>
      <c r="E83" s="27">
        <v>253.99999999999991</v>
      </c>
      <c r="F83" s="25">
        <v>200</v>
      </c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</row>
    <row r="84" spans="1:22" s="5" customFormat="1" x14ac:dyDescent="0.25">
      <c r="A84" s="22" t="s">
        <v>24</v>
      </c>
      <c r="B84" s="23" t="s">
        <v>0</v>
      </c>
      <c r="C84" s="24">
        <v>12.7</v>
      </c>
      <c r="D84" s="23" t="s">
        <v>0</v>
      </c>
      <c r="E84" s="24">
        <v>12.7</v>
      </c>
      <c r="F84" s="25">
        <v>0</v>
      </c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</row>
    <row r="85" spans="1:22" s="5" customFormat="1" x14ac:dyDescent="0.25">
      <c r="A85" s="22" t="s">
        <v>25</v>
      </c>
      <c r="B85" s="23" t="s">
        <v>0</v>
      </c>
      <c r="C85" s="24">
        <v>25.4</v>
      </c>
      <c r="D85" s="23" t="s">
        <v>0</v>
      </c>
      <c r="E85" s="24">
        <v>25.4</v>
      </c>
      <c r="F85" s="25">
        <v>0</v>
      </c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</row>
    <row r="86" spans="1:22" s="5" customFormat="1" x14ac:dyDescent="0.25">
      <c r="A86" s="22" t="s">
        <v>26</v>
      </c>
      <c r="B86" s="23" t="s">
        <v>0</v>
      </c>
      <c r="C86" s="24">
        <v>38.099999999999994</v>
      </c>
      <c r="D86" s="23" t="s">
        <v>0</v>
      </c>
      <c r="E86" s="24">
        <v>38.099999999999994</v>
      </c>
      <c r="F86" s="25">
        <v>0</v>
      </c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</row>
    <row r="87" spans="1:22" s="5" customFormat="1" x14ac:dyDescent="0.25">
      <c r="A87" s="22" t="s">
        <v>27</v>
      </c>
      <c r="B87" s="23" t="s">
        <v>0</v>
      </c>
      <c r="C87" s="24">
        <v>50.8</v>
      </c>
      <c r="D87" s="23" t="s">
        <v>0</v>
      </c>
      <c r="E87" s="24">
        <v>50.8</v>
      </c>
      <c r="F87" s="25">
        <v>0</v>
      </c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</row>
    <row r="88" spans="1:22" s="5" customFormat="1" x14ac:dyDescent="0.25">
      <c r="A88" s="22" t="s">
        <v>28</v>
      </c>
      <c r="B88" s="23" t="s">
        <v>0</v>
      </c>
      <c r="C88" s="24">
        <v>63.5</v>
      </c>
      <c r="D88" s="23" t="s">
        <v>0</v>
      </c>
      <c r="E88" s="24">
        <v>63.5</v>
      </c>
      <c r="F88" s="25">
        <v>0</v>
      </c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</row>
    <row r="89" spans="1:22" s="5" customFormat="1" x14ac:dyDescent="0.25">
      <c r="A89" s="22" t="s">
        <v>29</v>
      </c>
      <c r="B89" s="23" t="s">
        <v>0</v>
      </c>
      <c r="C89" s="24">
        <v>76.2</v>
      </c>
      <c r="D89" s="23" t="s">
        <v>0</v>
      </c>
      <c r="E89" s="24">
        <v>76.2</v>
      </c>
      <c r="F89" s="25">
        <v>0</v>
      </c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</row>
    <row r="90" spans="1:22" s="5" customFormat="1" x14ac:dyDescent="0.25">
      <c r="A90" s="22" t="s">
        <v>30</v>
      </c>
      <c r="B90" s="23" t="s">
        <v>0</v>
      </c>
      <c r="C90" s="24">
        <v>88.9</v>
      </c>
      <c r="D90" s="23" t="s">
        <v>0</v>
      </c>
      <c r="E90" s="24">
        <v>88.9</v>
      </c>
      <c r="F90" s="25">
        <v>0</v>
      </c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</row>
    <row r="91" spans="1:22" s="5" customFormat="1" x14ac:dyDescent="0.25">
      <c r="A91" s="22" t="s">
        <v>31</v>
      </c>
      <c r="B91" s="23" t="s">
        <v>0</v>
      </c>
      <c r="C91" s="24">
        <v>101.60000000000001</v>
      </c>
      <c r="D91" s="23" t="s">
        <v>0</v>
      </c>
      <c r="E91" s="24">
        <v>101.60000000000001</v>
      </c>
      <c r="F91" s="25">
        <v>0</v>
      </c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</row>
    <row r="92" spans="1:22" s="5" customFormat="1" x14ac:dyDescent="0.25">
      <c r="A92" s="22" t="s">
        <v>32</v>
      </c>
      <c r="B92" s="23" t="s">
        <v>0</v>
      </c>
      <c r="C92" s="24">
        <v>114.30000000000001</v>
      </c>
      <c r="D92" s="23" t="s">
        <v>0</v>
      </c>
      <c r="E92" s="24">
        <v>114.30000000000001</v>
      </c>
      <c r="F92" s="25">
        <v>0</v>
      </c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</row>
    <row r="93" spans="1:22" s="5" customFormat="1" x14ac:dyDescent="0.25">
      <c r="A93" s="22" t="s">
        <v>33</v>
      </c>
      <c r="B93" s="23" t="s">
        <v>0</v>
      </c>
      <c r="C93" s="24">
        <v>127.00000000000001</v>
      </c>
      <c r="D93" s="23" t="s">
        <v>0</v>
      </c>
      <c r="E93" s="24">
        <v>127.00000000000001</v>
      </c>
      <c r="F93" s="25">
        <v>0</v>
      </c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</row>
    <row r="94" spans="1:22" s="5" customFormat="1" x14ac:dyDescent="0.25">
      <c r="A94" s="22" t="s">
        <v>34</v>
      </c>
      <c r="B94" s="23" t="s">
        <v>0</v>
      </c>
      <c r="C94" s="24">
        <v>139.70000000000002</v>
      </c>
      <c r="D94" s="23" t="s">
        <v>0</v>
      </c>
      <c r="E94" s="24">
        <v>139.70000000000002</v>
      </c>
      <c r="F94" s="25">
        <v>0</v>
      </c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</row>
    <row r="95" spans="1:22" s="5" customFormat="1" x14ac:dyDescent="0.25">
      <c r="A95" s="22" t="s">
        <v>35</v>
      </c>
      <c r="B95" s="23" t="s">
        <v>0</v>
      </c>
      <c r="C95" s="24">
        <v>152.4</v>
      </c>
      <c r="D95" s="23" t="s">
        <v>0</v>
      </c>
      <c r="E95" s="24">
        <v>152.4</v>
      </c>
      <c r="F95" s="25">
        <v>0</v>
      </c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</row>
    <row r="96" spans="1:22" s="5" customFormat="1" x14ac:dyDescent="0.25">
      <c r="A96" s="22" t="s">
        <v>36</v>
      </c>
      <c r="B96" s="23" t="s">
        <v>0</v>
      </c>
      <c r="C96" s="24">
        <v>165.1</v>
      </c>
      <c r="D96" s="23" t="s">
        <v>0</v>
      </c>
      <c r="E96" s="24">
        <v>165.1</v>
      </c>
      <c r="F96" s="25">
        <v>0</v>
      </c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</row>
    <row r="97" spans="1:22" s="5" customFormat="1" x14ac:dyDescent="0.25">
      <c r="A97" s="22" t="s">
        <v>37</v>
      </c>
      <c r="B97" s="23" t="s">
        <v>0</v>
      </c>
      <c r="C97" s="24">
        <v>177.79999999999998</v>
      </c>
      <c r="D97" s="23" t="s">
        <v>0</v>
      </c>
      <c r="E97" s="24">
        <v>177.79999999999998</v>
      </c>
      <c r="F97" s="25">
        <v>0</v>
      </c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</row>
    <row r="98" spans="1:22" s="5" customFormat="1" x14ac:dyDescent="0.25">
      <c r="A98" s="22" t="s">
        <v>38</v>
      </c>
      <c r="B98" s="23" t="s">
        <v>0</v>
      </c>
      <c r="C98" s="24">
        <v>190.49999999999997</v>
      </c>
      <c r="D98" s="23" t="s">
        <v>0</v>
      </c>
      <c r="E98" s="24">
        <v>190.49999999999997</v>
      </c>
      <c r="F98" s="25">
        <v>0</v>
      </c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</row>
    <row r="99" spans="1:22" s="5" customFormat="1" x14ac:dyDescent="0.25">
      <c r="A99" s="22" t="s">
        <v>39</v>
      </c>
      <c r="B99" s="23" t="s">
        <v>0</v>
      </c>
      <c r="C99" s="24">
        <v>203.19999999999996</v>
      </c>
      <c r="D99" s="23" t="s">
        <v>0</v>
      </c>
      <c r="E99" s="24">
        <v>203.19999999999996</v>
      </c>
      <c r="F99" s="25">
        <v>0</v>
      </c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</row>
    <row r="100" spans="1:22" s="5" customFormat="1" x14ac:dyDescent="0.25">
      <c r="A100" s="22" t="s">
        <v>40</v>
      </c>
      <c r="B100" s="23" t="s">
        <v>0</v>
      </c>
      <c r="C100" s="24">
        <v>215.89999999999995</v>
      </c>
      <c r="D100" s="23" t="s">
        <v>0</v>
      </c>
      <c r="E100" s="24">
        <v>215.89999999999995</v>
      </c>
      <c r="F100" s="25">
        <v>0</v>
      </c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</row>
    <row r="101" spans="1:22" s="5" customFormat="1" x14ac:dyDescent="0.25">
      <c r="A101" s="22" t="s">
        <v>41</v>
      </c>
      <c r="B101" s="23" t="s">
        <v>0</v>
      </c>
      <c r="C101" s="24">
        <v>228.59999999999994</v>
      </c>
      <c r="D101" s="23" t="s">
        <v>0</v>
      </c>
      <c r="E101" s="24">
        <v>228.59999999999994</v>
      </c>
      <c r="F101" s="25">
        <v>0</v>
      </c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</row>
    <row r="102" spans="1:22" s="5" customFormat="1" x14ac:dyDescent="0.25">
      <c r="A102" s="22" t="s">
        <v>42</v>
      </c>
      <c r="B102" s="23" t="s">
        <v>0</v>
      </c>
      <c r="C102" s="24">
        <v>241.29999999999993</v>
      </c>
      <c r="D102" s="23" t="s">
        <v>0</v>
      </c>
      <c r="E102" s="24">
        <v>241.29999999999993</v>
      </c>
      <c r="F102" s="25">
        <v>0</v>
      </c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</row>
    <row r="103" spans="1:22" s="5" customFormat="1" x14ac:dyDescent="0.25">
      <c r="A103" s="22" t="s">
        <v>43</v>
      </c>
      <c r="B103" s="23" t="s">
        <v>0</v>
      </c>
      <c r="C103" s="24">
        <v>253.99999999999991</v>
      </c>
      <c r="D103" s="23" t="s">
        <v>0</v>
      </c>
      <c r="E103" s="24">
        <v>253.99999999999991</v>
      </c>
      <c r="F103" s="25">
        <v>0</v>
      </c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</row>
    <row r="104" spans="1:22" s="5" customFormat="1" x14ac:dyDescent="0.25">
      <c r="A104" s="22" t="s">
        <v>24</v>
      </c>
      <c r="B104" s="23" t="s">
        <v>1</v>
      </c>
      <c r="C104" s="24">
        <v>5.4</v>
      </c>
      <c r="D104" s="23" t="s">
        <v>1</v>
      </c>
      <c r="E104" s="24">
        <v>5.4</v>
      </c>
      <c r="F104" s="25">
        <v>0</v>
      </c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</row>
    <row r="105" spans="1:22" s="5" customFormat="1" x14ac:dyDescent="0.25">
      <c r="A105" s="22" t="s">
        <v>25</v>
      </c>
      <c r="B105" s="23" t="s">
        <v>1</v>
      </c>
      <c r="C105" s="24">
        <v>10.8</v>
      </c>
      <c r="D105" s="23" t="s">
        <v>1</v>
      </c>
      <c r="E105" s="24">
        <v>10.8</v>
      </c>
      <c r="F105" s="25">
        <v>0</v>
      </c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</row>
    <row r="106" spans="1:22" s="5" customFormat="1" x14ac:dyDescent="0.25">
      <c r="A106" s="22" t="s">
        <v>26</v>
      </c>
      <c r="B106" s="23" t="s">
        <v>1</v>
      </c>
      <c r="C106" s="24">
        <v>16.200000000000003</v>
      </c>
      <c r="D106" s="23" t="s">
        <v>1</v>
      </c>
      <c r="E106" s="24">
        <v>16.200000000000003</v>
      </c>
      <c r="F106" s="25">
        <v>0</v>
      </c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</row>
    <row r="107" spans="1:22" s="5" customFormat="1" x14ac:dyDescent="0.25">
      <c r="A107" s="22" t="s">
        <v>27</v>
      </c>
      <c r="B107" s="23" t="s">
        <v>1</v>
      </c>
      <c r="C107" s="24">
        <v>21.6</v>
      </c>
      <c r="D107" s="23" t="s">
        <v>1</v>
      </c>
      <c r="E107" s="24">
        <v>21.6</v>
      </c>
      <c r="F107" s="25">
        <v>0</v>
      </c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</row>
    <row r="108" spans="1:22" s="5" customFormat="1" x14ac:dyDescent="0.25">
      <c r="A108" s="22" t="s">
        <v>28</v>
      </c>
      <c r="B108" s="23" t="s">
        <v>1</v>
      </c>
      <c r="C108" s="24">
        <v>27</v>
      </c>
      <c r="D108" s="23" t="s">
        <v>1</v>
      </c>
      <c r="E108" s="24">
        <v>27</v>
      </c>
      <c r="F108" s="25">
        <v>0</v>
      </c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</row>
    <row r="109" spans="1:22" s="5" customFormat="1" x14ac:dyDescent="0.25">
      <c r="A109" s="22" t="s">
        <v>29</v>
      </c>
      <c r="B109" s="23" t="s">
        <v>1</v>
      </c>
      <c r="C109" s="24">
        <v>32.4</v>
      </c>
      <c r="D109" s="23" t="s">
        <v>1</v>
      </c>
      <c r="E109" s="24">
        <v>32.4</v>
      </c>
      <c r="F109" s="25">
        <v>0</v>
      </c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</row>
    <row r="110" spans="1:22" s="5" customFormat="1" x14ac:dyDescent="0.25">
      <c r="A110" s="22" t="s">
        <v>30</v>
      </c>
      <c r="B110" s="23" t="s">
        <v>1</v>
      </c>
      <c r="C110" s="24">
        <v>37.799999999999997</v>
      </c>
      <c r="D110" s="23" t="s">
        <v>1</v>
      </c>
      <c r="E110" s="24">
        <v>37.799999999999997</v>
      </c>
      <c r="F110" s="25">
        <v>0</v>
      </c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</row>
    <row r="111" spans="1:22" s="5" customFormat="1" x14ac:dyDescent="0.25">
      <c r="A111" s="22" t="s">
        <v>31</v>
      </c>
      <c r="B111" s="23" t="s">
        <v>1</v>
      </c>
      <c r="C111" s="24">
        <v>43.199999999999996</v>
      </c>
      <c r="D111" s="23" t="s">
        <v>1</v>
      </c>
      <c r="E111" s="24">
        <v>43.199999999999996</v>
      </c>
      <c r="F111" s="25">
        <v>0</v>
      </c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</row>
    <row r="112" spans="1:22" s="5" customFormat="1" x14ac:dyDescent="0.25">
      <c r="A112" s="22" t="s">
        <v>32</v>
      </c>
      <c r="B112" s="23" t="s">
        <v>1</v>
      </c>
      <c r="C112" s="24">
        <v>48.599999999999994</v>
      </c>
      <c r="D112" s="23" t="s">
        <v>1</v>
      </c>
      <c r="E112" s="24">
        <v>48.599999999999994</v>
      </c>
      <c r="F112" s="25">
        <v>0</v>
      </c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</row>
    <row r="113" spans="1:22" s="5" customFormat="1" x14ac:dyDescent="0.25">
      <c r="A113" s="22" t="s">
        <v>33</v>
      </c>
      <c r="B113" s="23" t="s">
        <v>1</v>
      </c>
      <c r="C113" s="24">
        <v>53.999999999999993</v>
      </c>
      <c r="D113" s="23" t="s">
        <v>1</v>
      </c>
      <c r="E113" s="24">
        <v>53.999999999999993</v>
      </c>
      <c r="F113" s="25">
        <v>0</v>
      </c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</row>
    <row r="114" spans="1:22" s="5" customFormat="1" x14ac:dyDescent="0.25">
      <c r="A114" s="22" t="s">
        <v>34</v>
      </c>
      <c r="B114" s="23" t="s">
        <v>1</v>
      </c>
      <c r="C114" s="24">
        <v>59.399999999999991</v>
      </c>
      <c r="D114" s="23" t="s">
        <v>1</v>
      </c>
      <c r="E114" s="24">
        <v>59.399999999999991</v>
      </c>
      <c r="F114" s="25">
        <v>0</v>
      </c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</row>
    <row r="115" spans="1:22" s="5" customFormat="1" x14ac:dyDescent="0.25">
      <c r="A115" s="22" t="s">
        <v>35</v>
      </c>
      <c r="B115" s="23" t="s">
        <v>1</v>
      </c>
      <c r="C115" s="24">
        <v>64.8</v>
      </c>
      <c r="D115" s="23" t="s">
        <v>1</v>
      </c>
      <c r="E115" s="24">
        <v>64.8</v>
      </c>
      <c r="F115" s="25">
        <v>0</v>
      </c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</row>
    <row r="116" spans="1:22" s="5" customFormat="1" x14ac:dyDescent="0.25">
      <c r="A116" s="22" t="s">
        <v>36</v>
      </c>
      <c r="B116" s="23" t="s">
        <v>1</v>
      </c>
      <c r="C116" s="24">
        <v>70.2</v>
      </c>
      <c r="D116" s="23" t="s">
        <v>1</v>
      </c>
      <c r="E116" s="24">
        <v>70.2</v>
      </c>
      <c r="F116" s="25">
        <v>0</v>
      </c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</row>
    <row r="117" spans="1:22" s="5" customFormat="1" x14ac:dyDescent="0.25">
      <c r="A117" s="22" t="s">
        <v>37</v>
      </c>
      <c r="B117" s="23" t="s">
        <v>1</v>
      </c>
      <c r="C117" s="24">
        <v>75.600000000000009</v>
      </c>
      <c r="D117" s="23" t="s">
        <v>1</v>
      </c>
      <c r="E117" s="24">
        <v>75.600000000000009</v>
      </c>
      <c r="F117" s="25">
        <v>0</v>
      </c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</row>
    <row r="118" spans="1:22" s="5" customFormat="1" x14ac:dyDescent="0.25">
      <c r="A118" s="22" t="s">
        <v>38</v>
      </c>
      <c r="B118" s="23" t="s">
        <v>1</v>
      </c>
      <c r="C118" s="24">
        <v>81.000000000000014</v>
      </c>
      <c r="D118" s="23" t="s">
        <v>1</v>
      </c>
      <c r="E118" s="24">
        <v>81.000000000000014</v>
      </c>
      <c r="F118" s="25">
        <v>0</v>
      </c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</row>
    <row r="119" spans="1:22" s="5" customFormat="1" x14ac:dyDescent="0.25">
      <c r="A119" s="22" t="s">
        <v>39</v>
      </c>
      <c r="B119" s="23" t="s">
        <v>1</v>
      </c>
      <c r="C119" s="24">
        <v>86.40000000000002</v>
      </c>
      <c r="D119" s="23" t="s">
        <v>1</v>
      </c>
      <c r="E119" s="24">
        <v>86.40000000000002</v>
      </c>
      <c r="F119" s="25">
        <v>0</v>
      </c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</row>
    <row r="120" spans="1:22" s="5" customFormat="1" x14ac:dyDescent="0.25">
      <c r="A120" s="22" t="s">
        <v>40</v>
      </c>
      <c r="B120" s="23" t="s">
        <v>1</v>
      </c>
      <c r="C120" s="24">
        <v>91.800000000000026</v>
      </c>
      <c r="D120" s="23" t="s">
        <v>1</v>
      </c>
      <c r="E120" s="24">
        <v>91.800000000000026</v>
      </c>
      <c r="F120" s="25">
        <v>0</v>
      </c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</row>
    <row r="121" spans="1:22" s="5" customFormat="1" x14ac:dyDescent="0.25">
      <c r="A121" s="22" t="s">
        <v>41</v>
      </c>
      <c r="B121" s="23" t="s">
        <v>1</v>
      </c>
      <c r="C121" s="24">
        <v>97.200000000000031</v>
      </c>
      <c r="D121" s="23" t="s">
        <v>1</v>
      </c>
      <c r="E121" s="24">
        <v>97.200000000000031</v>
      </c>
      <c r="F121" s="25">
        <v>0</v>
      </c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</row>
    <row r="122" spans="1:22" s="5" customFormat="1" x14ac:dyDescent="0.25">
      <c r="A122" s="22" t="s">
        <v>42</v>
      </c>
      <c r="B122" s="23" t="s">
        <v>1</v>
      </c>
      <c r="C122" s="24">
        <v>102.60000000000004</v>
      </c>
      <c r="D122" s="23" t="s">
        <v>1</v>
      </c>
      <c r="E122" s="24">
        <v>102.60000000000004</v>
      </c>
      <c r="F122" s="25">
        <v>0</v>
      </c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</row>
    <row r="123" spans="1:22" s="5" customFormat="1" x14ac:dyDescent="0.25">
      <c r="A123" s="22" t="s">
        <v>43</v>
      </c>
      <c r="B123" s="23" t="s">
        <v>1</v>
      </c>
      <c r="C123" s="24">
        <v>108.00000000000004</v>
      </c>
      <c r="D123" s="23" t="s">
        <v>1</v>
      </c>
      <c r="E123" s="24">
        <v>108.00000000000004</v>
      </c>
      <c r="F123" s="25">
        <v>0</v>
      </c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</row>
    <row r="124" spans="1:22" s="5" customFormat="1" x14ac:dyDescent="0.25">
      <c r="A124" s="43"/>
      <c r="B124" s="44"/>
      <c r="C124" s="45"/>
      <c r="D124" s="44"/>
      <c r="E124" s="45"/>
      <c r="F124" s="46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</row>
    <row r="125" spans="1:22" s="5" customFormat="1" x14ac:dyDescent="0.25">
      <c r="A125" s="43"/>
      <c r="B125" s="44"/>
      <c r="C125" s="45"/>
      <c r="D125" s="44"/>
      <c r="E125" s="45"/>
      <c r="F125" s="46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</row>
    <row r="126" spans="1:22" s="5" customFormat="1" x14ac:dyDescent="0.25">
      <c r="A126" s="43"/>
      <c r="B126" s="44"/>
      <c r="C126" s="45"/>
      <c r="D126" s="44"/>
      <c r="E126" s="45"/>
      <c r="F126" s="46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</row>
    <row r="127" spans="1:22" s="5" customFormat="1" x14ac:dyDescent="0.25">
      <c r="A127" s="43"/>
      <c r="B127" s="44"/>
      <c r="C127" s="45"/>
      <c r="D127" s="44"/>
      <c r="E127" s="45"/>
      <c r="F127" s="46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</row>
    <row r="128" spans="1:22" s="5" customFormat="1" x14ac:dyDescent="0.25">
      <c r="A128" s="43"/>
      <c r="B128" s="44"/>
      <c r="C128" s="45"/>
      <c r="D128" s="44"/>
      <c r="E128" s="45"/>
      <c r="F128" s="46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</row>
    <row r="129" spans="1:22" s="5" customFormat="1" x14ac:dyDescent="0.25">
      <c r="A129" s="43"/>
      <c r="B129" s="44"/>
      <c r="C129" s="45"/>
      <c r="D129" s="44"/>
      <c r="E129" s="45"/>
      <c r="F129" s="46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</row>
    <row r="130" spans="1:22" s="5" customFormat="1" x14ac:dyDescent="0.25">
      <c r="A130" s="43"/>
      <c r="B130" s="44"/>
      <c r="C130" s="45"/>
      <c r="D130" s="44"/>
      <c r="E130" s="45"/>
      <c r="F130" s="46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</row>
    <row r="131" spans="1:22" s="5" customFormat="1" x14ac:dyDescent="0.25">
      <c r="A131" s="43"/>
      <c r="B131" s="44"/>
      <c r="C131" s="45"/>
      <c r="D131" s="44"/>
      <c r="E131" s="45"/>
      <c r="F131" s="46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</row>
    <row r="132" spans="1:22" s="5" customFormat="1" x14ac:dyDescent="0.25">
      <c r="A132" s="43"/>
      <c r="B132" s="44"/>
      <c r="C132" s="45"/>
      <c r="D132" s="44"/>
      <c r="E132" s="45"/>
      <c r="F132" s="46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</row>
    <row r="133" spans="1:22" s="5" customFormat="1" x14ac:dyDescent="0.25">
      <c r="A133" s="43"/>
      <c r="B133" s="44"/>
      <c r="C133" s="45"/>
      <c r="D133" s="44"/>
      <c r="E133" s="45"/>
      <c r="F133" s="46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</row>
    <row r="134" spans="1:22" s="5" customFormat="1" x14ac:dyDescent="0.25">
      <c r="A134" s="43"/>
      <c r="B134" s="44"/>
      <c r="C134" s="45"/>
      <c r="D134" s="44"/>
      <c r="E134" s="45"/>
      <c r="F134" s="46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</row>
    <row r="135" spans="1:22" s="5" customFormat="1" x14ac:dyDescent="0.25">
      <c r="A135" s="43"/>
      <c r="B135" s="44"/>
      <c r="C135" s="45"/>
      <c r="D135" s="44"/>
      <c r="E135" s="45"/>
      <c r="F135" s="46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</row>
    <row r="136" spans="1:22" s="5" customFormat="1" x14ac:dyDescent="0.25">
      <c r="A136" s="43"/>
      <c r="B136" s="44"/>
      <c r="C136" s="45"/>
      <c r="D136" s="44"/>
      <c r="E136" s="45"/>
      <c r="F136" s="46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</row>
    <row r="137" spans="1:22" s="5" customFormat="1" x14ac:dyDescent="0.25">
      <c r="A137" s="43"/>
      <c r="B137" s="44"/>
      <c r="C137" s="45"/>
      <c r="D137" s="44"/>
      <c r="E137" s="45"/>
      <c r="F137" s="46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</row>
    <row r="138" spans="1:22" s="5" customFormat="1" x14ac:dyDescent="0.25">
      <c r="A138" s="43"/>
      <c r="B138" s="44"/>
      <c r="C138" s="45"/>
      <c r="D138" s="44"/>
      <c r="E138" s="45"/>
      <c r="F138" s="46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</row>
    <row r="139" spans="1:22" s="5" customFormat="1" x14ac:dyDescent="0.25">
      <c r="A139" s="43"/>
      <c r="B139" s="44"/>
      <c r="C139" s="45"/>
      <c r="D139" s="44"/>
      <c r="E139" s="45"/>
      <c r="F139" s="46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</row>
    <row r="140" spans="1:22" s="5" customFormat="1" x14ac:dyDescent="0.25">
      <c r="A140" s="43"/>
      <c r="B140" s="44"/>
      <c r="C140" s="45"/>
      <c r="D140" s="44"/>
      <c r="E140" s="45"/>
      <c r="F140" s="46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</row>
    <row r="141" spans="1:22" s="5" customFormat="1" x14ac:dyDescent="0.25">
      <c r="A141" s="43"/>
      <c r="B141" s="44"/>
      <c r="C141" s="45"/>
      <c r="D141" s="44"/>
      <c r="E141" s="45"/>
      <c r="F141" s="46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</row>
    <row r="142" spans="1:22" s="5" customFormat="1" x14ac:dyDescent="0.25">
      <c r="A142" s="43"/>
      <c r="B142" s="44"/>
      <c r="C142" s="45"/>
      <c r="D142" s="44"/>
      <c r="E142" s="45"/>
      <c r="F142" s="46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</row>
    <row r="143" spans="1:22" s="5" customFormat="1" x14ac:dyDescent="0.25">
      <c r="A143" s="43"/>
      <c r="B143" s="44"/>
      <c r="C143" s="45"/>
      <c r="D143" s="44"/>
      <c r="E143" s="45"/>
      <c r="F143" s="46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</row>
    <row r="144" spans="1:22" s="5" customFormat="1" x14ac:dyDescent="0.25">
      <c r="A144" s="43"/>
      <c r="B144" s="44"/>
      <c r="C144" s="45"/>
      <c r="D144" s="44"/>
      <c r="E144" s="45"/>
      <c r="F144" s="46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</row>
    <row r="145" spans="1:22" s="5" customFormat="1" x14ac:dyDescent="0.25">
      <c r="A145" s="43"/>
      <c r="B145" s="44"/>
      <c r="C145" s="45"/>
      <c r="D145" s="44"/>
      <c r="E145" s="45"/>
      <c r="F145" s="46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</row>
    <row r="146" spans="1:22" s="5" customFormat="1" x14ac:dyDescent="0.25">
      <c r="A146" s="43"/>
      <c r="B146" s="44"/>
      <c r="C146" s="45"/>
      <c r="D146" s="44"/>
      <c r="E146" s="45"/>
      <c r="F146" s="46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</row>
    <row r="147" spans="1:22" s="5" customFormat="1" x14ac:dyDescent="0.25">
      <c r="A147" s="43"/>
      <c r="B147" s="44"/>
      <c r="C147" s="45"/>
      <c r="D147" s="44"/>
      <c r="E147" s="45"/>
      <c r="F147" s="46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</row>
    <row r="148" spans="1:22" s="5" customFormat="1" x14ac:dyDescent="0.25">
      <c r="A148" s="43"/>
      <c r="B148" s="44"/>
      <c r="C148" s="45"/>
      <c r="D148" s="44"/>
      <c r="E148" s="45"/>
      <c r="F148" s="46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</row>
    <row r="149" spans="1:22" s="5" customFormat="1" x14ac:dyDescent="0.25">
      <c r="A149" s="43"/>
      <c r="B149" s="44"/>
      <c r="C149" s="45"/>
      <c r="D149" s="44"/>
      <c r="E149" s="45"/>
      <c r="F149" s="46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</row>
    <row r="150" spans="1:22" s="5" customFormat="1" x14ac:dyDescent="0.25">
      <c r="A150" s="43"/>
      <c r="B150" s="44"/>
      <c r="C150" s="45"/>
      <c r="D150" s="44"/>
      <c r="E150" s="45"/>
      <c r="F150" s="46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</row>
    <row r="151" spans="1:22" s="5" customFormat="1" x14ac:dyDescent="0.25">
      <c r="A151" s="8"/>
      <c r="B151" s="15"/>
      <c r="C151" s="17"/>
      <c r="D151" s="15"/>
      <c r="E151" s="17"/>
      <c r="F151" s="6"/>
    </row>
    <row r="152" spans="1:22" s="5" customFormat="1" x14ac:dyDescent="0.25">
      <c r="A152" s="8"/>
      <c r="B152" s="15"/>
      <c r="C152" s="17"/>
      <c r="D152" s="15"/>
      <c r="E152" s="17"/>
      <c r="F152" s="6"/>
    </row>
    <row r="153" spans="1:22" s="5" customFormat="1" x14ac:dyDescent="0.25">
      <c r="A153" s="8"/>
      <c r="B153" s="15"/>
      <c r="C153" s="17"/>
      <c r="D153" s="15"/>
      <c r="E153" s="17"/>
      <c r="F153" s="6"/>
    </row>
    <row r="154" spans="1:22" s="5" customFormat="1" x14ac:dyDescent="0.25">
      <c r="A154" s="8"/>
      <c r="B154" s="15"/>
      <c r="C154" s="17"/>
      <c r="D154" s="15"/>
      <c r="E154" s="17"/>
      <c r="F154" s="6"/>
    </row>
    <row r="155" spans="1:22" s="5" customFormat="1" x14ac:dyDescent="0.25">
      <c r="A155" s="8"/>
      <c r="B155" s="15"/>
      <c r="C155" s="17"/>
      <c r="D155" s="15"/>
      <c r="E155" s="17"/>
      <c r="F155" s="6"/>
    </row>
    <row r="156" spans="1:22" s="5" customFormat="1" x14ac:dyDescent="0.25">
      <c r="A156" s="8"/>
      <c r="B156" s="15"/>
      <c r="C156" s="17"/>
      <c r="D156" s="15"/>
      <c r="E156" s="17"/>
      <c r="F156" s="6"/>
    </row>
    <row r="157" spans="1:22" s="5" customFormat="1" x14ac:dyDescent="0.25">
      <c r="A157" s="8"/>
      <c r="B157" s="15"/>
      <c r="C157" s="17"/>
      <c r="D157" s="15"/>
      <c r="E157" s="17"/>
      <c r="F157" s="6"/>
    </row>
    <row r="158" spans="1:22" s="5" customFormat="1" x14ac:dyDescent="0.25">
      <c r="A158" s="8"/>
      <c r="B158" s="15"/>
      <c r="C158" s="17"/>
      <c r="D158" s="15"/>
      <c r="E158" s="17"/>
      <c r="F158" s="6"/>
    </row>
    <row r="159" spans="1:22" s="5" customFormat="1" x14ac:dyDescent="0.25">
      <c r="A159" s="8"/>
      <c r="B159" s="15"/>
      <c r="C159" s="17"/>
      <c r="D159" s="15"/>
      <c r="E159" s="17"/>
      <c r="F159" s="6"/>
    </row>
    <row r="160" spans="1:22" s="5" customFormat="1" x14ac:dyDescent="0.25">
      <c r="A160" s="8"/>
      <c r="B160" s="15"/>
      <c r="C160" s="17"/>
      <c r="D160" s="15"/>
      <c r="E160" s="17"/>
      <c r="F160" s="6"/>
    </row>
    <row r="161" spans="1:6" s="5" customFormat="1" x14ac:dyDescent="0.25">
      <c r="A161" s="8"/>
      <c r="B161" s="15"/>
      <c r="C161" s="17"/>
      <c r="D161" s="15"/>
      <c r="E161" s="17"/>
      <c r="F161" s="6"/>
    </row>
    <row r="162" spans="1:6" s="5" customFormat="1" x14ac:dyDescent="0.25">
      <c r="A162" s="8"/>
      <c r="B162" s="15"/>
      <c r="C162" s="17"/>
      <c r="D162" s="15"/>
      <c r="E162" s="17"/>
      <c r="F162" s="6"/>
    </row>
    <row r="163" spans="1:6" s="5" customFormat="1" x14ac:dyDescent="0.25">
      <c r="A163" s="8"/>
      <c r="B163" s="15"/>
      <c r="C163" s="17"/>
      <c r="D163" s="15"/>
      <c r="E163" s="17"/>
      <c r="F163" s="6"/>
    </row>
    <row r="164" spans="1:6" s="5" customFormat="1" x14ac:dyDescent="0.25">
      <c r="A164" s="8"/>
      <c r="B164" s="15"/>
      <c r="C164" s="17"/>
      <c r="D164" s="15"/>
      <c r="E164" s="17"/>
      <c r="F164" s="6"/>
    </row>
    <row r="165" spans="1:6" s="5" customFormat="1" x14ac:dyDescent="0.25">
      <c r="A165" s="8"/>
      <c r="B165" s="15"/>
      <c r="C165" s="17"/>
      <c r="D165" s="15"/>
      <c r="E165" s="17"/>
      <c r="F165" s="6"/>
    </row>
    <row r="166" spans="1:6" s="5" customFormat="1" x14ac:dyDescent="0.25">
      <c r="A166" s="8"/>
      <c r="B166" s="15"/>
      <c r="C166" s="17"/>
      <c r="D166" s="15"/>
      <c r="E166" s="17"/>
      <c r="F166" s="6"/>
    </row>
    <row r="167" spans="1:6" s="5" customFormat="1" x14ac:dyDescent="0.25">
      <c r="A167" s="8"/>
      <c r="B167" s="15"/>
      <c r="C167" s="17"/>
      <c r="D167" s="15"/>
      <c r="E167" s="17"/>
      <c r="F167" s="6"/>
    </row>
    <row r="168" spans="1:6" s="5" customFormat="1" x14ac:dyDescent="0.25">
      <c r="A168" s="8"/>
      <c r="B168" s="15"/>
      <c r="C168" s="17"/>
      <c r="D168" s="15"/>
      <c r="E168" s="17"/>
      <c r="F168" s="6"/>
    </row>
    <row r="169" spans="1:6" s="5" customFormat="1" x14ac:dyDescent="0.25">
      <c r="A169" s="8"/>
      <c r="B169" s="15"/>
      <c r="C169" s="17"/>
      <c r="D169" s="15"/>
      <c r="E169" s="17"/>
      <c r="F169" s="6"/>
    </row>
    <row r="170" spans="1:6" s="5" customFormat="1" x14ac:dyDescent="0.25">
      <c r="A170" s="8"/>
      <c r="B170" s="15"/>
      <c r="C170" s="17"/>
      <c r="D170" s="15"/>
      <c r="E170" s="17"/>
      <c r="F170" s="6"/>
    </row>
    <row r="171" spans="1:6" s="5" customFormat="1" x14ac:dyDescent="0.25">
      <c r="A171" s="8"/>
      <c r="B171" s="15"/>
      <c r="C171" s="17"/>
      <c r="D171" s="15"/>
      <c r="E171" s="17"/>
      <c r="F171" s="6"/>
    </row>
    <row r="172" spans="1:6" s="5" customFormat="1" x14ac:dyDescent="0.25">
      <c r="A172" s="8"/>
      <c r="B172" s="15"/>
      <c r="C172" s="17"/>
      <c r="D172" s="15"/>
      <c r="E172" s="17"/>
      <c r="F172" s="6"/>
    </row>
    <row r="173" spans="1:6" s="5" customFormat="1" x14ac:dyDescent="0.25">
      <c r="A173" s="8"/>
      <c r="B173" s="15"/>
      <c r="C173" s="17"/>
      <c r="D173" s="15"/>
      <c r="E173" s="17"/>
      <c r="F173" s="6"/>
    </row>
    <row r="174" spans="1:6" s="5" customFormat="1" x14ac:dyDescent="0.25">
      <c r="A174" s="8"/>
      <c r="B174" s="15"/>
      <c r="C174" s="17"/>
      <c r="D174" s="15"/>
      <c r="E174" s="17"/>
      <c r="F174" s="6"/>
    </row>
    <row r="175" spans="1:6" s="5" customFormat="1" x14ac:dyDescent="0.25">
      <c r="A175" s="8"/>
      <c r="B175" s="15"/>
      <c r="C175" s="17"/>
      <c r="D175" s="15"/>
      <c r="E175" s="17"/>
      <c r="F175" s="6"/>
    </row>
    <row r="176" spans="1:6" s="5" customFormat="1" x14ac:dyDescent="0.25">
      <c r="A176" s="8"/>
      <c r="B176" s="15"/>
      <c r="C176" s="17"/>
      <c r="D176" s="15"/>
      <c r="E176" s="17"/>
      <c r="F176" s="6"/>
    </row>
    <row r="177" spans="1:6" s="5" customFormat="1" x14ac:dyDescent="0.25">
      <c r="A177" s="8"/>
      <c r="B177" s="15"/>
      <c r="C177" s="17"/>
      <c r="D177" s="15"/>
      <c r="E177" s="17"/>
      <c r="F177" s="6"/>
    </row>
    <row r="178" spans="1:6" s="5" customFormat="1" x14ac:dyDescent="0.25">
      <c r="A178" s="8"/>
      <c r="B178" s="15"/>
      <c r="C178" s="17"/>
      <c r="D178" s="15"/>
      <c r="E178" s="17"/>
      <c r="F178" s="6"/>
    </row>
    <row r="179" spans="1:6" s="5" customFormat="1" x14ac:dyDescent="0.25">
      <c r="A179" s="8"/>
      <c r="B179" s="15"/>
      <c r="C179" s="17"/>
      <c r="D179" s="15"/>
      <c r="E179" s="17"/>
      <c r="F179" s="6"/>
    </row>
    <row r="180" spans="1:6" s="5" customFormat="1" x14ac:dyDescent="0.25">
      <c r="A180" s="8"/>
      <c r="B180" s="15"/>
      <c r="C180" s="17"/>
      <c r="D180" s="15"/>
      <c r="E180" s="17"/>
      <c r="F180" s="6"/>
    </row>
    <row r="181" spans="1:6" s="5" customFormat="1" x14ac:dyDescent="0.25">
      <c r="A181" s="8"/>
      <c r="B181" s="15"/>
      <c r="C181" s="17"/>
      <c r="D181" s="15"/>
      <c r="E181" s="17"/>
      <c r="F181" s="6"/>
    </row>
    <row r="182" spans="1:6" s="5" customFormat="1" x14ac:dyDescent="0.25">
      <c r="A182" s="8"/>
      <c r="B182" s="15"/>
      <c r="C182" s="17"/>
      <c r="D182" s="15"/>
      <c r="E182" s="17"/>
      <c r="F182" s="6"/>
    </row>
    <row r="183" spans="1:6" s="5" customFormat="1" x14ac:dyDescent="0.25">
      <c r="A183" s="8"/>
      <c r="B183" s="15"/>
      <c r="C183" s="17"/>
      <c r="D183" s="15"/>
      <c r="E183" s="17"/>
      <c r="F183" s="6"/>
    </row>
    <row r="184" spans="1:6" s="5" customFormat="1" x14ac:dyDescent="0.25">
      <c r="A184" s="8"/>
      <c r="B184" s="15"/>
      <c r="C184" s="17"/>
      <c r="D184" s="15"/>
      <c r="E184" s="17"/>
      <c r="F184" s="6"/>
    </row>
    <row r="185" spans="1:6" s="5" customFormat="1" x14ac:dyDescent="0.25">
      <c r="A185" s="8"/>
      <c r="B185" s="15"/>
      <c r="C185" s="17"/>
      <c r="D185" s="15"/>
      <c r="E185" s="17"/>
      <c r="F185" s="6"/>
    </row>
    <row r="186" spans="1:6" s="5" customFormat="1" x14ac:dyDescent="0.25">
      <c r="A186" s="8"/>
      <c r="B186" s="15"/>
      <c r="C186" s="17"/>
      <c r="D186" s="15"/>
      <c r="E186" s="17"/>
      <c r="F186" s="6"/>
    </row>
    <row r="187" spans="1:6" s="5" customFormat="1" x14ac:dyDescent="0.25">
      <c r="A187" s="8"/>
      <c r="B187" s="15"/>
      <c r="C187" s="17"/>
      <c r="D187" s="15"/>
      <c r="E187" s="17"/>
      <c r="F187" s="6"/>
    </row>
    <row r="188" spans="1:6" s="5" customFormat="1" x14ac:dyDescent="0.25">
      <c r="A188" s="8"/>
      <c r="B188" s="15"/>
      <c r="C188" s="17"/>
      <c r="D188" s="15"/>
      <c r="E188" s="17"/>
      <c r="F188" s="6"/>
    </row>
    <row r="189" spans="1:6" s="5" customFormat="1" x14ac:dyDescent="0.25">
      <c r="A189" s="8"/>
      <c r="B189" s="15"/>
      <c r="C189" s="17"/>
      <c r="D189" s="15"/>
      <c r="E189" s="17"/>
      <c r="F189" s="6"/>
    </row>
    <row r="190" spans="1:6" s="5" customFormat="1" x14ac:dyDescent="0.25">
      <c r="A190" s="8"/>
      <c r="B190" s="15"/>
      <c r="C190" s="17"/>
      <c r="D190" s="15"/>
      <c r="E190" s="17"/>
      <c r="F190" s="6"/>
    </row>
    <row r="191" spans="1:6" s="5" customFormat="1" x14ac:dyDescent="0.25">
      <c r="A191" s="8"/>
      <c r="B191" s="15"/>
      <c r="C191" s="17"/>
      <c r="D191" s="15"/>
      <c r="E191" s="17"/>
      <c r="F191" s="6"/>
    </row>
    <row r="192" spans="1:6" s="5" customFormat="1" x14ac:dyDescent="0.25">
      <c r="A192" s="8"/>
      <c r="B192" s="15"/>
      <c r="C192" s="17"/>
      <c r="D192" s="15"/>
      <c r="E192" s="17"/>
      <c r="F192" s="6"/>
    </row>
    <row r="193" spans="1:6" s="5" customFormat="1" x14ac:dyDescent="0.25">
      <c r="A193" s="8"/>
      <c r="B193" s="15"/>
      <c r="C193" s="17"/>
      <c r="D193" s="15"/>
      <c r="E193" s="17"/>
      <c r="F193" s="6"/>
    </row>
    <row r="194" spans="1:6" s="5" customFormat="1" x14ac:dyDescent="0.25">
      <c r="A194" s="8"/>
      <c r="B194" s="15"/>
      <c r="C194" s="17"/>
      <c r="D194" s="15"/>
      <c r="E194" s="17"/>
      <c r="F194" s="6"/>
    </row>
    <row r="195" spans="1:6" s="5" customFormat="1" x14ac:dyDescent="0.25">
      <c r="A195" s="8"/>
      <c r="B195" s="15"/>
      <c r="C195" s="17"/>
      <c r="D195" s="15"/>
      <c r="E195" s="17"/>
      <c r="F195" s="6"/>
    </row>
    <row r="196" spans="1:6" s="5" customFormat="1" x14ac:dyDescent="0.25">
      <c r="A196" s="8"/>
      <c r="B196" s="15"/>
      <c r="C196" s="17"/>
      <c r="D196" s="15"/>
      <c r="E196" s="17"/>
      <c r="F196" s="6"/>
    </row>
    <row r="197" spans="1:6" s="5" customFormat="1" x14ac:dyDescent="0.25">
      <c r="A197" s="8"/>
      <c r="B197" s="15"/>
      <c r="C197" s="17"/>
      <c r="D197" s="15"/>
      <c r="E197" s="17"/>
      <c r="F197" s="6"/>
    </row>
    <row r="198" spans="1:6" s="5" customFormat="1" x14ac:dyDescent="0.25">
      <c r="A198" s="8"/>
      <c r="B198" s="15"/>
      <c r="C198" s="17"/>
      <c r="D198" s="15"/>
      <c r="E198" s="17"/>
      <c r="F198" s="6"/>
    </row>
    <row r="199" spans="1:6" s="5" customFormat="1" x14ac:dyDescent="0.25">
      <c r="A199" s="8"/>
      <c r="B199" s="15"/>
      <c r="C199" s="17"/>
      <c r="D199" s="15"/>
      <c r="E199" s="17"/>
      <c r="F199" s="6"/>
    </row>
    <row r="200" spans="1:6" s="5" customFormat="1" x14ac:dyDescent="0.25">
      <c r="A200" s="8"/>
      <c r="B200" s="15"/>
      <c r="C200" s="17"/>
      <c r="D200" s="15"/>
      <c r="E200" s="17"/>
      <c r="F200" s="6"/>
    </row>
    <row r="201" spans="1:6" s="5" customFormat="1" x14ac:dyDescent="0.25">
      <c r="A201" s="8"/>
      <c r="B201" s="15"/>
      <c r="C201" s="17"/>
      <c r="D201" s="15"/>
      <c r="E201" s="17"/>
      <c r="F201" s="6"/>
    </row>
    <row r="202" spans="1:6" s="5" customFormat="1" x14ac:dyDescent="0.25">
      <c r="A202" s="8"/>
      <c r="B202" s="15"/>
      <c r="C202" s="17"/>
      <c r="D202" s="15"/>
      <c r="E202" s="17"/>
      <c r="F202" s="6"/>
    </row>
    <row r="203" spans="1:6" s="5" customFormat="1" x14ac:dyDescent="0.25">
      <c r="A203" s="8"/>
      <c r="B203" s="15"/>
      <c r="C203" s="17"/>
      <c r="D203" s="15"/>
      <c r="E203" s="17"/>
      <c r="F203" s="6"/>
    </row>
    <row r="204" spans="1:6" s="5" customFormat="1" x14ac:dyDescent="0.25">
      <c r="A204" s="8"/>
      <c r="B204" s="15"/>
      <c r="C204" s="17"/>
      <c r="D204" s="15"/>
      <c r="E204" s="17"/>
      <c r="F204" s="6"/>
    </row>
    <row r="205" spans="1:6" s="5" customFormat="1" x14ac:dyDescent="0.25">
      <c r="A205" s="8"/>
      <c r="B205" s="15"/>
      <c r="C205" s="17"/>
      <c r="D205" s="15"/>
      <c r="E205" s="17"/>
      <c r="F205" s="6"/>
    </row>
    <row r="206" spans="1:6" s="5" customFormat="1" x14ac:dyDescent="0.25">
      <c r="A206" s="8"/>
      <c r="B206" s="15"/>
      <c r="C206" s="17"/>
      <c r="D206" s="15"/>
      <c r="E206" s="17"/>
      <c r="F206" s="6"/>
    </row>
    <row r="207" spans="1:6" s="5" customFormat="1" x14ac:dyDescent="0.25">
      <c r="A207" s="8"/>
      <c r="B207" s="15"/>
      <c r="C207" s="17"/>
      <c r="D207" s="15"/>
      <c r="E207" s="17"/>
      <c r="F207" s="6"/>
    </row>
    <row r="208" spans="1:6" s="5" customFormat="1" x14ac:dyDescent="0.25">
      <c r="A208" s="8"/>
      <c r="B208" s="15"/>
      <c r="C208" s="17"/>
      <c r="D208" s="15"/>
      <c r="E208" s="17"/>
      <c r="F208" s="6"/>
    </row>
    <row r="209" spans="1:6" s="5" customFormat="1" x14ac:dyDescent="0.25">
      <c r="A209" s="8"/>
      <c r="B209" s="15"/>
      <c r="C209" s="17"/>
      <c r="D209" s="15"/>
      <c r="E209" s="17"/>
      <c r="F209" s="6"/>
    </row>
    <row r="210" spans="1:6" s="5" customFormat="1" x14ac:dyDescent="0.25">
      <c r="A210" s="8"/>
      <c r="B210" s="15"/>
      <c r="C210" s="17"/>
      <c r="D210" s="15"/>
      <c r="E210" s="17"/>
      <c r="F210" s="6"/>
    </row>
    <row r="211" spans="1:6" s="5" customFormat="1" x14ac:dyDescent="0.25">
      <c r="A211" s="8"/>
      <c r="B211" s="15"/>
      <c r="C211" s="17"/>
      <c r="D211" s="15"/>
      <c r="E211" s="17"/>
      <c r="F211" s="6"/>
    </row>
    <row r="212" spans="1:6" s="5" customFormat="1" x14ac:dyDescent="0.25">
      <c r="A212" s="8"/>
      <c r="B212" s="15"/>
      <c r="C212" s="17"/>
      <c r="D212" s="15"/>
      <c r="E212" s="17"/>
      <c r="F212" s="6"/>
    </row>
    <row r="213" spans="1:6" s="5" customFormat="1" x14ac:dyDescent="0.25">
      <c r="A213" s="8"/>
      <c r="B213" s="15"/>
      <c r="C213" s="17"/>
      <c r="D213" s="15"/>
      <c r="E213" s="17"/>
      <c r="F213" s="6"/>
    </row>
  </sheetData>
  <sheetProtection autoFilter="0"/>
  <autoFilter ref="A3:F123" xr:uid="{00000000-0009-0000-0000-000002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Guidance</vt:lpstr>
      <vt:lpstr> Emissions Calculator</vt:lpstr>
      <vt:lpstr>Emissions Lookup Table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prior</dc:creator>
  <cp:lastModifiedBy>Jillian Hoy</cp:lastModifiedBy>
  <cp:lastPrinted>2014-05-24T11:32:16Z</cp:lastPrinted>
  <dcterms:created xsi:type="dcterms:W3CDTF">2014-03-16T08:34:13Z</dcterms:created>
  <dcterms:modified xsi:type="dcterms:W3CDTF">2019-05-09T13:14:19Z</dcterms:modified>
</cp:coreProperties>
</file>